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021" sheetId="1" r:id="rId1"/>
  </sheets>
  <definedNames>
    <definedName name="_xlnm.Print_Area" localSheetId="0">'2021'!$A$1:$P$200</definedName>
  </definedNames>
  <calcPr fullCalcOnLoad="1"/>
</workbook>
</file>

<file path=xl/sharedStrings.xml><?xml version="1.0" encoding="utf-8"?>
<sst xmlns="http://schemas.openxmlformats.org/spreadsheetml/2006/main" count="499" uniqueCount="385">
  <si>
    <t>Total</t>
  </si>
  <si>
    <t>FEVEREIRO</t>
  </si>
  <si>
    <t>JANEIRO</t>
  </si>
  <si>
    <t>Serviços de Processamento de Dados</t>
  </si>
  <si>
    <t>DNMV Sistemas Ltda</t>
  </si>
  <si>
    <t>Totvs S.A</t>
  </si>
  <si>
    <t>Elevadores Atlas Schindler S/A</t>
  </si>
  <si>
    <t>Serviços de Auditoria</t>
  </si>
  <si>
    <t>Serviços de Segurança</t>
  </si>
  <si>
    <t>Serviços de Radiologia</t>
  </si>
  <si>
    <t>Serviços de Lavanderia</t>
  </si>
  <si>
    <t>Irmandade da Santa Casa de Andradina</t>
  </si>
  <si>
    <t>Serviços de Esterilização</t>
  </si>
  <si>
    <t>Serviços de Consultoria</t>
  </si>
  <si>
    <t>Nome do Fornecedor</t>
  </si>
  <si>
    <t>Objeto do Contrato</t>
  </si>
  <si>
    <t>43.535.210/0001-97</t>
  </si>
  <si>
    <t>Licenciamento de direito de uso de cópias dos Sistemas Aplicativos Padrões de propriedade da MV</t>
  </si>
  <si>
    <t>06.066.387/0001-65</t>
  </si>
  <si>
    <t>Serviços Médicos</t>
  </si>
  <si>
    <t>Dourado &amp; Dourado Serviços Médicos Ltda - ME</t>
  </si>
  <si>
    <t>Edson Lopes de Almeida &amp; Cia Ltda</t>
  </si>
  <si>
    <t>Nardac Ginecologia e Obstetria Ltda.</t>
  </si>
  <si>
    <t>Serviços Laboratoriais</t>
  </si>
  <si>
    <t>03.909.246/0001-79</t>
  </si>
  <si>
    <t>12.318.107/0001-61</t>
  </si>
  <si>
    <t>11.319.253/0001-49</t>
  </si>
  <si>
    <t>10.838.765/0001-59</t>
  </si>
  <si>
    <t>12.629.542/0001-07</t>
  </si>
  <si>
    <t>13.005.230/0001-95</t>
  </si>
  <si>
    <t>08.326.823/0001-13</t>
  </si>
  <si>
    <t>11.761.720/0001-96</t>
  </si>
  <si>
    <t>55.751.846/0001-55</t>
  </si>
  <si>
    <t>11.643.091/0001-08</t>
  </si>
  <si>
    <t>12.409.032/0001-24</t>
  </si>
  <si>
    <t>11.693.141/0001-53</t>
  </si>
  <si>
    <t>11.777.908/0001-22</t>
  </si>
  <si>
    <t>10.902.820/0001-22</t>
  </si>
  <si>
    <t>04.321.487/0001-65</t>
  </si>
  <si>
    <t>15.255.371/0001-91</t>
  </si>
  <si>
    <t>15.318.818/0001-24</t>
  </si>
  <si>
    <t>Rede Informática e Internet Ltda</t>
  </si>
  <si>
    <t>06.353.249/0001-67</t>
  </si>
  <si>
    <t>R.V. Zamonari - Informática - ME</t>
  </si>
  <si>
    <t>10.405.035/0001-64</t>
  </si>
  <si>
    <t>50.429.810/0001-36</t>
  </si>
  <si>
    <t>MARÇO</t>
  </si>
  <si>
    <t>ABRIL</t>
  </si>
  <si>
    <t>MAIO</t>
  </si>
  <si>
    <t>JUNHO</t>
  </si>
  <si>
    <t>JULHO</t>
  </si>
  <si>
    <t>05.942.423/0001-44</t>
  </si>
  <si>
    <t>10.613.946/0001-87</t>
  </si>
  <si>
    <t>Bruno José Mendes Ramires</t>
  </si>
  <si>
    <t>AGOSTO</t>
  </si>
  <si>
    <t>SETEMBRO</t>
  </si>
  <si>
    <t>OUTUBRO</t>
  </si>
  <si>
    <t>07.103.819/0001-23</t>
  </si>
  <si>
    <t>NOVEMBRO</t>
  </si>
  <si>
    <t>DEZEMBRO</t>
  </si>
  <si>
    <t>M R Clínica Médica de Anestesia Ltda EPP</t>
  </si>
  <si>
    <t>Agmanicardi Serviços Médicos Ltda</t>
  </si>
  <si>
    <t>Neuroencefalo Serviços Médicos Ltda ME</t>
  </si>
  <si>
    <t>12.307.747/0001-76</t>
  </si>
  <si>
    <t>19.442.945/0001-91</t>
  </si>
  <si>
    <t>08.282.441/0001-35</t>
  </si>
  <si>
    <t>20.193.283/0001-42</t>
  </si>
  <si>
    <t>20.383.619/0001-30</t>
  </si>
  <si>
    <t>20.861.526/0001-73</t>
  </si>
  <si>
    <t>Prestação de serviços de locação de licenças, parametrização, manutençãoe suporte para o sistema de gestão de documentos de Docuware</t>
  </si>
  <si>
    <t>Serviços Laboratoriais de controle de qualidade de água de abastecimento</t>
  </si>
  <si>
    <t>Serviços de Coleta de Lixo Hospitalar</t>
  </si>
  <si>
    <t>Serviços de Exames Laboratoriais</t>
  </si>
  <si>
    <t>Serviços de Laboratório - Terceiros</t>
  </si>
  <si>
    <t>Serviços de Reprodução de Documentos</t>
  </si>
  <si>
    <t>10.883.685/0001-15</t>
  </si>
  <si>
    <t>64.909.336/0001-54</t>
  </si>
  <si>
    <t>Controlador de Acesso/Portaria</t>
  </si>
  <si>
    <t>Lavagem e desinfecção de roupas</t>
  </si>
  <si>
    <t>Locação mensal de um container</t>
  </si>
  <si>
    <t>Medvida Clínica Médica Ltda</t>
  </si>
  <si>
    <t xml:space="preserve">ARS Clínica Médica Ltda ME </t>
  </si>
  <si>
    <t>Telecomunicações (Internet)</t>
  </si>
  <si>
    <t>Amauri Grama Hoeppner &amp; Cia Ltda</t>
  </si>
  <si>
    <t>Sermedi Serviços de Medicina e Diagnosticos S/S Ltda</t>
  </si>
  <si>
    <t>Serviços de Locações Diversas</t>
  </si>
  <si>
    <t>07.364.966/0001-57</t>
  </si>
  <si>
    <t>17.538.662/0001-12</t>
  </si>
  <si>
    <t>15.244.335/0001-22</t>
  </si>
  <si>
    <t>26.513.769/0001-05</t>
  </si>
  <si>
    <t>26.860.646/0001-32</t>
  </si>
  <si>
    <t>27.734.452/0001-53</t>
  </si>
  <si>
    <t>A. Orsi Rossi Assistência Médica Laboratorial Ltda</t>
  </si>
  <si>
    <t>17.544.672/0001-60</t>
  </si>
  <si>
    <t>Rafael Fonseca Marão &amp; Cia Ltda</t>
  </si>
  <si>
    <t>Bozzola Clínica Médica Eireli - EPP</t>
  </si>
  <si>
    <t>Pugliese &amp; Pires Ltda - ME</t>
  </si>
  <si>
    <t>Herreros &amp; Cavalcanti S/S Ltda - ME</t>
  </si>
  <si>
    <t>Prevent Serviços Médicos Eireli - EPP</t>
  </si>
  <si>
    <t>Carlos Eduardo  Mendonça da Rocha &amp; Cia Ltda - ME</t>
  </si>
  <si>
    <t>E.V. Serviços de Diagnósticos LTDA</t>
  </si>
  <si>
    <t>Saort Serviço Andradinense de Ortopedia e Traumatologia Ltda - ME</t>
  </si>
  <si>
    <t>Junqueira, Nascimbem &amp; Cia SS Ltda ME</t>
  </si>
  <si>
    <t>Lima Verde e Pugliese Serviços Médicos Ltda ME</t>
  </si>
  <si>
    <t>DCS Diagnóstico por Imagem Ltda ME</t>
  </si>
  <si>
    <t>Instituto de Urologia de Andradina Ltda - ME</t>
  </si>
  <si>
    <t>Assis Serviços Médicos Ltda - ME</t>
  </si>
  <si>
    <t>Hidroquimica - Laboratório e Serviços de Controle de Qualidade de Aguas Ltda - ME</t>
  </si>
  <si>
    <t>JVR Alarmes e Monitoramento de Andradina Eireli Me</t>
  </si>
  <si>
    <t>Sapra Landauer Serviço de Assessoria e Proteção Radiológica Ltda</t>
  </si>
  <si>
    <t>Ruberfercol Serralheria Ltda Me</t>
  </si>
  <si>
    <t>Laboratório de Patologia e Citopatologia de Andradina LTDA EPP</t>
  </si>
  <si>
    <t>12.715.179/0001-42</t>
  </si>
  <si>
    <t>Seguros</t>
  </si>
  <si>
    <t>Gases Medicinais</t>
  </si>
  <si>
    <t>Seguro Predial</t>
  </si>
  <si>
    <t>Seguro do Veículo</t>
  </si>
  <si>
    <t>61.198.164/0001-60</t>
  </si>
  <si>
    <t>92.682.038/0001-00</t>
  </si>
  <si>
    <t>Bradesco Auto/Re Companhia de Seguros</t>
  </si>
  <si>
    <t>Fornecimento de gases e cessão de equipamentos.</t>
  </si>
  <si>
    <t>CNPJ</t>
  </si>
  <si>
    <t>Serviços de Manutenção Predial</t>
  </si>
  <si>
    <t>Inova Neuro cirurgia SS Ltda</t>
  </si>
  <si>
    <t>00.028.986/0060-68</t>
  </si>
  <si>
    <t>13.623.096/0001-96</t>
  </si>
  <si>
    <t>Torricelli Equip. Hosp. Ltda ME</t>
  </si>
  <si>
    <t>20.151.318/0001-80</t>
  </si>
  <si>
    <t>29.915.854/0001-80</t>
  </si>
  <si>
    <t>22.635.119/0001-73</t>
  </si>
  <si>
    <t>Locação de Aparelhos de Ultrasson e Carditocografia</t>
  </si>
  <si>
    <t>Alergomell Serviços Medicos LTDA</t>
  </si>
  <si>
    <t xml:space="preserve">Ribeiro Filho Serviços Médicos Eireli </t>
  </si>
  <si>
    <t>30.518.595/0001-32</t>
  </si>
  <si>
    <t>53.113.791/0001-22</t>
  </si>
  <si>
    <t>32.396.642/0001-48</t>
  </si>
  <si>
    <t>18.267.817/0001-96</t>
  </si>
  <si>
    <t>32.764.646/0001-31</t>
  </si>
  <si>
    <t>22.688.290/0001-40</t>
  </si>
  <si>
    <t>Serviços de Desinsetização</t>
  </si>
  <si>
    <t>Monte Azul Engenharia Ambiental Ltda</t>
  </si>
  <si>
    <t>07.474.132/0001-02</t>
  </si>
  <si>
    <t>Edson Ricardo Eidi Takagi ME</t>
  </si>
  <si>
    <t>35.740.343/0001-77</t>
  </si>
  <si>
    <t>Clinica Médica Jajah e Jajah LTDA</t>
  </si>
  <si>
    <t>33.876.696/0001-73</t>
  </si>
  <si>
    <t>Natalino Pereira Brito</t>
  </si>
  <si>
    <t>Serviços de Matriciamento</t>
  </si>
  <si>
    <t>30.778.650/0001-23</t>
  </si>
  <si>
    <t xml:space="preserve">Prestação de serviços médicos para desenvolvimento e manutenção do projeto para matriciamento </t>
  </si>
  <si>
    <t>TOTAL</t>
  </si>
  <si>
    <t>Cessão de direito de uso e prestação de serviços pela TOTVS (Software de R.H)</t>
  </si>
  <si>
    <t xml:space="preserve">Serviço contínuo em sistemas de recursos humanos </t>
  </si>
  <si>
    <t>Prestação de serviços mensais em tecnologia da informação</t>
  </si>
  <si>
    <t>Monitoramento eletrônico preventivo</t>
  </si>
  <si>
    <t>Serviço de assesssoria e proteção radiológica, dosimetria pessoal TLD/OSL</t>
  </si>
  <si>
    <t>Serviço de controle de vetores, pragas, limpeza e higienização de caixas d'agua</t>
  </si>
  <si>
    <t>Locação de aparelhos oftalmológicos</t>
  </si>
  <si>
    <t>Serviço de coleta, transporte, tratamento e disposição final de resíduos de serviços de saúde</t>
  </si>
  <si>
    <t>Serviços técnicos especializados de manutenção preventiva e corretiva para elevadores, incluindo aplicação de peças</t>
  </si>
  <si>
    <t>Technolaser Cartuchos Ltda Me</t>
  </si>
  <si>
    <t>05.978.864/0001-04</t>
  </si>
  <si>
    <t>Comodato de impressoras a laser monocromáticas, multifuncionais, coloridas e manutenção e fornecimento de suprimentos para impressoras.</t>
  </si>
  <si>
    <t>-</t>
  </si>
  <si>
    <t>Eduardo B. S. Boni Clínica Médica Eireli</t>
  </si>
  <si>
    <t>29.550.453/0001-73</t>
  </si>
  <si>
    <t>29.712.740/0001-32</t>
  </si>
  <si>
    <t>27.220.921/0001-16</t>
  </si>
  <si>
    <t>Disponibilização da plataforma KPIH</t>
  </si>
  <si>
    <t>07.106.995/0001-19</t>
  </si>
  <si>
    <t>serviços especializados de coleta, reprocessamento, esterilização e entrega de materiais</t>
  </si>
  <si>
    <t>Thais Marques de Paula Ltda.</t>
  </si>
  <si>
    <t>Caetano Oftalmologia Ltda</t>
  </si>
  <si>
    <t>Sterile Vita Esterilização de Materiais de Saude  Ltda - EPP</t>
  </si>
  <si>
    <t>Planisa Tech Consultoria e Desenvolvimento Ltda</t>
  </si>
  <si>
    <t>Blue Solutions Ltda</t>
  </si>
  <si>
    <t>Greend Tecnologia Ltda - ME</t>
  </si>
  <si>
    <t>37.498.378/0001-77</t>
  </si>
  <si>
    <t>Nitropec Nitrogenio Liquido e Inseminação Artificial Ltda</t>
  </si>
  <si>
    <t>Aquisição de nitrogênio liquido mensal</t>
  </si>
  <si>
    <t>27.138.752/0001-70</t>
  </si>
  <si>
    <t>28.316.507/0001-78</t>
  </si>
  <si>
    <t>21.882.299/0001-25</t>
  </si>
  <si>
    <t>Bernardi e Trentin Serv. De Saúde SS Ltda EPP</t>
  </si>
  <si>
    <t>14.667.177/0001-50</t>
  </si>
  <si>
    <t>10.387.684/0001-80</t>
  </si>
  <si>
    <t>Lucimar B. de Moraes</t>
  </si>
  <si>
    <t>38.266.212/0001-98</t>
  </si>
  <si>
    <t>Desenvolvimento e manutenção de programas de Controle de Infecção Ambulatorial</t>
  </si>
  <si>
    <t xml:space="preserve">Prestação de serviços no ramo de alimentação </t>
  </si>
  <si>
    <t>Benefício</t>
  </si>
  <si>
    <t>69.034.668/0001-56</t>
  </si>
  <si>
    <t>Bionexo do Brasil Soluções Digitais Eireli</t>
  </si>
  <si>
    <t>04.069.709/0001-02</t>
  </si>
  <si>
    <t>Licenciamento de Uso das Soluções Digitais Bionexo</t>
  </si>
  <si>
    <t>Caetano Oftalmologia LTDA</t>
  </si>
  <si>
    <t>Candice M. S. Nogueira e CIA Ltda ( Dra. Candice)</t>
  </si>
  <si>
    <t>Candice M. S. Nogueira e CIA Ltda ( Dr. Gustavo)</t>
  </si>
  <si>
    <t xml:space="preserve">Centro Oftalmológico da Alta Noroeste Ltda </t>
  </si>
  <si>
    <t>Centro Oftalmológico da Alta Noroeste Ltda (Retina)</t>
  </si>
  <si>
    <t>Clinfec Clínica Médica Eireli</t>
  </si>
  <si>
    <t>Clinica Médica Presermed Ltda</t>
  </si>
  <si>
    <t xml:space="preserve">Clinica Proctoped LTDA </t>
  </si>
  <si>
    <t xml:space="preserve">Clinica Reumatológica Martins  </t>
  </si>
  <si>
    <t>Folchine Trindade Serv. Médicos SS EPP</t>
  </si>
  <si>
    <t>Gaiotto Ferreira Serviços Médicos Eirelli</t>
  </si>
  <si>
    <t>Martins &amp; Figueiredo Serviços Médicos Ltda-ME (Pós-Covid)</t>
  </si>
  <si>
    <t xml:space="preserve">Martins &amp; Figueiredo Serviços Médicos Ltda-ME </t>
  </si>
  <si>
    <t>Monike Daiane Alves Vital Me</t>
  </si>
  <si>
    <t>Teixeira Trindade Diagnósticos e Serv. Médicos</t>
  </si>
  <si>
    <t xml:space="preserve">W.T. Gastroclínica Serviços Médicos S/S Ltda - ME </t>
  </si>
  <si>
    <t>13.349.434/0001-43</t>
  </si>
  <si>
    <t>Prestação de serviços médicos especializados em Cardiologia</t>
  </si>
  <si>
    <t>Prestação de serviços médicos especializados em dermatologia</t>
  </si>
  <si>
    <t>Prestação de serviços médicos especializados em alergologia</t>
  </si>
  <si>
    <t>Prestação de serviços médicos especializados em neurologia</t>
  </si>
  <si>
    <t>Prestação de serviços médicos especializados em otorrinolaringologia</t>
  </si>
  <si>
    <t>Prestação de serviços médicos especializados em cirurgia vascular</t>
  </si>
  <si>
    <t>Prestação de Serviços Médicos Especializados em Oftalmologia.</t>
  </si>
  <si>
    <t>Prestação de serviços médicos especializados em facoemulsificação, capsulotomia a Yag Laser,tratamento cirúrgico de pterígio e consultas</t>
  </si>
  <si>
    <t>Prestação de serviços médicos especializados em exames de ecocardiografia transtorácica</t>
  </si>
  <si>
    <t xml:space="preserve">Prestação de serviços médicos especializados em cardiologia </t>
  </si>
  <si>
    <t>Prestação de serviços médicos especializados em nefrologia</t>
  </si>
  <si>
    <t xml:space="preserve">Prestação de serviços médicos especializados em oftalmologia </t>
  </si>
  <si>
    <t>Prestação de serviços médicos especializados em oftalmologia com sub-especialização em retina.</t>
  </si>
  <si>
    <t>Prestação de serviços médicos especializados em infectologia</t>
  </si>
  <si>
    <t>Prestação de serviços médicos especializados em endocrinologia</t>
  </si>
  <si>
    <t xml:space="preserve">Prestação de serviços médicos especializados em ginecologia/obstetrícia </t>
  </si>
  <si>
    <t>Prestação de serviços médicos especializados em proctologia</t>
  </si>
  <si>
    <t xml:space="preserve">Prestação de serviços médicos especializados em reumatologia </t>
  </si>
  <si>
    <t>Prestação de serviços médicos especializados em radiologia e diagnósticos por imagem</t>
  </si>
  <si>
    <t>Prestação de serviços médicos especializados em cardiologia</t>
  </si>
  <si>
    <t>Prestação de serviços médicos especializados em exames de eletroneuromiografia.</t>
  </si>
  <si>
    <t>Prestação de serviços médicos especializados em urologia</t>
  </si>
  <si>
    <t>Prestação de serviços médicos especializados em ortopedia</t>
  </si>
  <si>
    <t>Prestação de serviços médicos especializados em ecocardiografia transtoracica</t>
  </si>
  <si>
    <t>Prestação de Serviços médicos especializados em Vascular e Gastroentorologia.</t>
  </si>
  <si>
    <t>Prestação de serviços médicos especializados em urologia/ortopedia/ginecologia/obstetricia</t>
  </si>
  <si>
    <t>Prestação de serviços médicos especializados em Anestesiologia</t>
  </si>
  <si>
    <t>Prestação de serviços médicos especializados em Pneumo-pós-Covid19</t>
  </si>
  <si>
    <t>Prestação de serviços médicos especializados em Pneumologia e Ortopedia</t>
  </si>
  <si>
    <t>Prestação de serviços médicos especializados em Obstetrícia</t>
  </si>
  <si>
    <t>Prestação de serviços médicos especializados em exames de ecocardiografia transtorácica infatil e em gestantes com suspeita de cardiopatia fetal.</t>
  </si>
  <si>
    <t>Prestação de serviços médicos especializados em Exames Ginecologia e Mastologia</t>
  </si>
  <si>
    <t>Prestação de serviços médicos especializados em Neurologia</t>
  </si>
  <si>
    <t>Prestação de serviços médicos especializados em Gastroenterologia</t>
  </si>
  <si>
    <t>Prestação de serviços médicos especializados em Endocrinologia</t>
  </si>
  <si>
    <t>Prestação de serviços médicos especializados em exames de ultrassonagrafia geral e procedimentos invasivos guiados por ultrassom</t>
  </si>
  <si>
    <t xml:space="preserve">Prestação de serviços médicos especializados em Reumatologia </t>
  </si>
  <si>
    <t>Prestação de serviços médicos especializados em Ortopedia</t>
  </si>
  <si>
    <t>Prestação de serviços médicos especializados em Neuropediatria</t>
  </si>
  <si>
    <t>Prestação de serviços médicos especializados em Exames de Ultrassonagrafia geral e procedimentos invasivos guiados por ultrassom</t>
  </si>
  <si>
    <t>Prestação de serviços médicos especializados em Proctologia e Cirurgia Geral</t>
  </si>
  <si>
    <t>Prestação de serviços de Gestão, Gerenciamento e monitoramento de Sistemas PACS (Vepro)</t>
  </si>
  <si>
    <t xml:space="preserve">                                                 </t>
  </si>
  <si>
    <t>Estagiários</t>
  </si>
  <si>
    <t>Centro de Integração Empresa Escola</t>
  </si>
  <si>
    <t>61.600.839/0001-55</t>
  </si>
  <si>
    <t>Operacionalização de programas de Estágios de Estudante.</t>
  </si>
  <si>
    <t>Execução de serviços de auditoria independente nas demonstrações contábeis</t>
  </si>
  <si>
    <t>ACS Auditoria e Consultoria Contábil Me</t>
  </si>
  <si>
    <t>Realização de exames de Patologia e Citopatologia</t>
  </si>
  <si>
    <t>Serviços de comunicação de multimídia</t>
  </si>
  <si>
    <t>Porto Seguro Companhia de Seguros Gerais</t>
  </si>
  <si>
    <t>TRX Gases Eireli</t>
  </si>
  <si>
    <t>32.811.695/0001-88</t>
  </si>
  <si>
    <t>62.042.775/0001-87</t>
  </si>
  <si>
    <t>29.582.037/0001-57</t>
  </si>
  <si>
    <t>Prestação de serviços de fornecimento de Software de gestão hospitalar</t>
  </si>
  <si>
    <t>36.154.445/0001-73</t>
  </si>
  <si>
    <t>Prestação de serviços médicos exclusivo no enfrentamento da emergência decorrente da Pandemia Covid-19</t>
  </si>
  <si>
    <t>Salutem Soluções Tecnológicas LTDA - (Covid)</t>
  </si>
  <si>
    <r>
      <t xml:space="preserve">A. Orsi Rossi Assistência Médica Laboratorial Ltda </t>
    </r>
    <r>
      <rPr>
        <b/>
        <sz val="8"/>
        <color indexed="8"/>
        <rFont val="Calibri"/>
        <family val="2"/>
      </rPr>
      <t>(COVID - CONTRATO)</t>
    </r>
  </si>
  <si>
    <t>Bernardoni e Burgos Rapp LTDA ME - (Covid)</t>
  </si>
  <si>
    <r>
      <t>Candice M. S. Nogueira e CIA Ltda ( Dr. Gustavo) -</t>
    </r>
    <r>
      <rPr>
        <b/>
        <sz val="8"/>
        <color indexed="8"/>
        <rFont val="Calibri"/>
        <family val="2"/>
      </rPr>
      <t xml:space="preserve"> (COVID - CONTRATO)</t>
    </r>
  </si>
  <si>
    <r>
      <t xml:space="preserve">Carlos Eduardo  Mendonça da Rocha &amp; Cia Ltda - ME - </t>
    </r>
    <r>
      <rPr>
        <b/>
        <sz val="8"/>
        <color indexed="8"/>
        <rFont val="Calibri"/>
        <family val="2"/>
      </rPr>
      <t>(COVID - CONTRATO)</t>
    </r>
  </si>
  <si>
    <r>
      <t xml:space="preserve">Carlos Eduardo  Mendonça da Rocha &amp; Cia Ltda - ME - </t>
    </r>
    <r>
      <rPr>
        <b/>
        <sz val="8"/>
        <color indexed="8"/>
        <rFont val="Calibri"/>
        <family val="2"/>
      </rPr>
      <t>(COVID - CONTRATO HEMODIÁLISE)</t>
    </r>
  </si>
  <si>
    <t>Prestação de serviços médicos de nefrologia (Hemodiálise) exclusivo no enfrentamento da Pandemia Covid-19.</t>
  </si>
  <si>
    <r>
      <t xml:space="preserve">Centro Oftalmológico da Alta Noroeste Ltda - </t>
    </r>
    <r>
      <rPr>
        <b/>
        <sz val="8"/>
        <color indexed="8"/>
        <rFont val="Calibri"/>
        <family val="2"/>
      </rPr>
      <t>(COVID - CONTRATO)</t>
    </r>
  </si>
  <si>
    <r>
      <t xml:space="preserve">C.C. Vaz LTDA ME - </t>
    </r>
    <r>
      <rPr>
        <b/>
        <sz val="8"/>
        <color indexed="8"/>
        <rFont val="Calibri"/>
        <family val="2"/>
      </rPr>
      <t>(COVID CONTRATO)</t>
    </r>
  </si>
  <si>
    <t>37.244.312/0001-50</t>
  </si>
  <si>
    <t>24.996.821/0001-98</t>
  </si>
  <si>
    <r>
      <t xml:space="preserve">Clinica Proctoped LTDA  - </t>
    </r>
    <r>
      <rPr>
        <b/>
        <sz val="8"/>
        <color indexed="8"/>
        <rFont val="Calibri"/>
        <family val="2"/>
      </rPr>
      <t>(COVID CONTRATO)</t>
    </r>
  </si>
  <si>
    <r>
      <t xml:space="preserve">Clinica Proctoped LTDA  - </t>
    </r>
    <r>
      <rPr>
        <b/>
        <sz val="8"/>
        <color indexed="8"/>
        <rFont val="Calibri"/>
        <family val="2"/>
      </rPr>
      <t>(COVID CONTRATO PROCEDIMENTOS)</t>
    </r>
  </si>
  <si>
    <t>Prestação de serviços médicos (torascostomia com drenagem pleural e traqueostomia) exclusivo no enfrentamento da Pandemia Covid-19.</t>
  </si>
  <si>
    <r>
      <t xml:space="preserve">Clinica Reumatológica Martins - </t>
    </r>
    <r>
      <rPr>
        <b/>
        <sz val="8"/>
        <color indexed="8"/>
        <rFont val="Calibri"/>
        <family val="2"/>
      </rPr>
      <t xml:space="preserve">(COVID CONTRATO) </t>
    </r>
  </si>
  <si>
    <r>
      <t>Dra. Nayara Marques Zahr Clínica Médica Eireli -</t>
    </r>
    <r>
      <rPr>
        <b/>
        <sz val="8"/>
        <color indexed="8"/>
        <rFont val="Calibri"/>
        <family val="2"/>
      </rPr>
      <t xml:space="preserve"> (COVID CONTRATO)</t>
    </r>
  </si>
  <si>
    <t>31.172.385/0001-06</t>
  </si>
  <si>
    <r>
      <t xml:space="preserve">Edson Ricardo Eidi Takagi ME - </t>
    </r>
    <r>
      <rPr>
        <b/>
        <sz val="8"/>
        <color indexed="8"/>
        <rFont val="Calibri"/>
        <family val="2"/>
      </rPr>
      <t>(COVID CONTRATO)</t>
    </r>
  </si>
  <si>
    <r>
      <t xml:space="preserve">FHT Serviços Médicos Eireli ME - </t>
    </r>
    <r>
      <rPr>
        <b/>
        <sz val="8"/>
        <color indexed="8"/>
        <rFont val="Calibri"/>
        <family val="2"/>
      </rPr>
      <t>(COVID CONTRATO)</t>
    </r>
  </si>
  <si>
    <t>40.208.517/0001-95</t>
  </si>
  <si>
    <r>
      <t>Gabriel Fernando Félix Alves EPP -</t>
    </r>
    <r>
      <rPr>
        <b/>
        <sz val="8"/>
        <color indexed="8"/>
        <rFont val="Calibri"/>
        <family val="2"/>
      </rPr>
      <t xml:space="preserve"> (COVID CONTRATO)</t>
    </r>
  </si>
  <si>
    <t>37.883.479/0001-61</t>
  </si>
  <si>
    <t>29.713.639/0001-04</t>
  </si>
  <si>
    <r>
      <t>Igor Pereira Haik ME -</t>
    </r>
    <r>
      <rPr>
        <b/>
        <sz val="8"/>
        <color indexed="8"/>
        <rFont val="Calibri"/>
        <family val="2"/>
      </rPr>
      <t xml:space="preserve"> (COVID CONTRATO)</t>
    </r>
  </si>
  <si>
    <t>41.253.241/0001-20</t>
  </si>
  <si>
    <r>
      <t xml:space="preserve">Junqueira, Nascimbem &amp; Cia SS Ltda ME - </t>
    </r>
    <r>
      <rPr>
        <b/>
        <sz val="8"/>
        <color indexed="8"/>
        <rFont val="Calibri"/>
        <family val="2"/>
      </rPr>
      <t>(COVID CONTRATO)</t>
    </r>
  </si>
  <si>
    <r>
      <t xml:space="preserve">Junqueira, Nascimbem &amp; Cia SS Ltda ME - </t>
    </r>
    <r>
      <rPr>
        <b/>
        <sz val="8"/>
        <color indexed="8"/>
        <rFont val="Calibri"/>
        <family val="2"/>
      </rPr>
      <t>(COVID CONTRATO PROCEDIMENTOS)</t>
    </r>
  </si>
  <si>
    <r>
      <t>Labib Jorge Tabox Neto LTDA ME -</t>
    </r>
    <r>
      <rPr>
        <b/>
        <sz val="8"/>
        <color indexed="8"/>
        <rFont val="Calibri"/>
        <family val="2"/>
      </rPr>
      <t xml:space="preserve"> (COVID CONTRATO)</t>
    </r>
  </si>
  <si>
    <t>37.349.486/0001-88</t>
  </si>
  <si>
    <r>
      <t>Lima Verde e Pugliese Serviços Médicos Ltda ME -</t>
    </r>
    <r>
      <rPr>
        <b/>
        <sz val="8"/>
        <color indexed="8"/>
        <rFont val="Calibri"/>
        <family val="2"/>
      </rPr>
      <t xml:space="preserve"> (COVID CONTRATO)</t>
    </r>
  </si>
  <si>
    <r>
      <t>Lima Verde e Pugliese Serviços Médicos Ltda ME -</t>
    </r>
    <r>
      <rPr>
        <b/>
        <sz val="8"/>
        <color indexed="8"/>
        <rFont val="Calibri"/>
        <family val="2"/>
      </rPr>
      <t xml:space="preserve"> (COVID CONTRATO PROCEDIMENTOS)</t>
    </r>
  </si>
  <si>
    <t>11.510.215/0001-79</t>
  </si>
  <si>
    <t xml:space="preserve">Localmed Diagnósticos Médicos Ltda </t>
  </si>
  <si>
    <t>Contratação de serviços especializados de telerradiologia e radiologia</t>
  </si>
  <si>
    <r>
      <t>M R Clínica Médica de Anestesia Ltda EPP -</t>
    </r>
    <r>
      <rPr>
        <b/>
        <sz val="8"/>
        <color indexed="8"/>
        <rFont val="Calibri"/>
        <family val="2"/>
      </rPr>
      <t xml:space="preserve"> (COVID CONTRATO)</t>
    </r>
  </si>
  <si>
    <r>
      <t>Martins &amp; Figueiredo Serviços Médicos Ltda-ME -</t>
    </r>
    <r>
      <rPr>
        <b/>
        <sz val="8"/>
        <color indexed="8"/>
        <rFont val="Calibri"/>
        <family val="2"/>
      </rPr>
      <t xml:space="preserve"> (COVID CONTRATO)</t>
    </r>
  </si>
  <si>
    <r>
      <t>Martins &amp; Figueiredo Serviços Médicos Ltda-ME -</t>
    </r>
    <r>
      <rPr>
        <b/>
        <sz val="8"/>
        <color indexed="8"/>
        <rFont val="Calibri"/>
        <family val="2"/>
      </rPr>
      <t xml:space="preserve"> (COVID CONTRATO COORDENAÇÃO)</t>
    </r>
  </si>
  <si>
    <t>Prestação de serviços médicos especializados de Coordenação do Hospital de Campanha</t>
  </si>
  <si>
    <r>
      <t xml:space="preserve">MNC Serviços Médicos LTDA - </t>
    </r>
    <r>
      <rPr>
        <b/>
        <sz val="8"/>
        <color indexed="8"/>
        <rFont val="Calibri"/>
        <family val="2"/>
      </rPr>
      <t>(COVID CONTRATO)</t>
    </r>
  </si>
  <si>
    <t>31.935.311/0001-76</t>
  </si>
  <si>
    <r>
      <t xml:space="preserve">Prevent Serviços Médicos Eireli - EPP - </t>
    </r>
    <r>
      <rPr>
        <b/>
        <sz val="8"/>
        <color indexed="8"/>
        <rFont val="Calibri"/>
        <family val="2"/>
      </rPr>
      <t>(COVID CONTRATO)</t>
    </r>
  </si>
  <si>
    <r>
      <t xml:space="preserve">Prevent Serviços Médicos Eireli - EPP - </t>
    </r>
    <r>
      <rPr>
        <b/>
        <sz val="8"/>
        <color indexed="8"/>
        <rFont val="Calibri"/>
        <family val="2"/>
      </rPr>
      <t>(COVID CONTRATO PROCEDIMENTOS)</t>
    </r>
  </si>
  <si>
    <r>
      <t xml:space="preserve">Rafael da Silva Sesto ME - </t>
    </r>
    <r>
      <rPr>
        <b/>
        <sz val="8"/>
        <color indexed="8"/>
        <rFont val="Calibri"/>
        <family val="2"/>
      </rPr>
      <t>(COVID CONTRATO)</t>
    </r>
  </si>
  <si>
    <t>33.431.543/0001-12</t>
  </si>
  <si>
    <r>
      <t xml:space="preserve">Rodrigo B.C. Amorim ME - </t>
    </r>
    <r>
      <rPr>
        <b/>
        <sz val="8"/>
        <color indexed="8"/>
        <rFont val="Calibri"/>
        <family val="2"/>
      </rPr>
      <t>(COVID CONTRATO)</t>
    </r>
  </si>
  <si>
    <r>
      <t>Sanches Assistência Serviços Médicos LTDA -</t>
    </r>
    <r>
      <rPr>
        <b/>
        <sz val="8"/>
        <color indexed="8"/>
        <rFont val="Calibri"/>
        <family val="2"/>
      </rPr>
      <t xml:space="preserve"> (COVID CONTRATO)</t>
    </r>
  </si>
  <si>
    <t>17.210.656/0001-31</t>
  </si>
  <si>
    <r>
      <t xml:space="preserve">T.A. Gambarotto Gavioli Eireli - </t>
    </r>
    <r>
      <rPr>
        <b/>
        <sz val="8"/>
        <color indexed="8"/>
        <rFont val="Calibri"/>
        <family val="2"/>
      </rPr>
      <t>(COVID CONTRATO)</t>
    </r>
  </si>
  <si>
    <t>33.318.241/0001-32</t>
  </si>
  <si>
    <r>
      <t xml:space="preserve">Thais Marques de Paula LTDA ME - </t>
    </r>
    <r>
      <rPr>
        <b/>
        <sz val="8"/>
        <color indexed="8"/>
        <rFont val="Calibri"/>
        <family val="2"/>
      </rPr>
      <t>(COVID CONTRATO)</t>
    </r>
  </si>
  <si>
    <r>
      <t xml:space="preserve">W.T. Gastroclínica Serviços Médicos S/S Ltda - ME  </t>
    </r>
    <r>
      <rPr>
        <b/>
        <sz val="8"/>
        <color indexed="8"/>
        <rFont val="Calibri"/>
        <family val="2"/>
      </rPr>
      <t>(Regulação -COVID)</t>
    </r>
  </si>
  <si>
    <t>Prestação de serviços médicos com função de informar a central de regulação de Oferta de Serviços da Saúde (CROSS)</t>
  </si>
  <si>
    <t>Nucleo Fiscal Contabilidade e consultoria tributária LTDA (Nucleo fiscal Contabilidade e Consultoria)</t>
  </si>
  <si>
    <t>13.797.961.0001-10</t>
  </si>
  <si>
    <t>Elaboração do arquivo digital ECD (SPED Contábil)</t>
  </si>
  <si>
    <t>Locação de Tomógrafo 16 canais</t>
  </si>
  <si>
    <r>
      <t xml:space="preserve">Construtora RC Eireli - </t>
    </r>
    <r>
      <rPr>
        <b/>
        <sz val="8"/>
        <rFont val="Calibri"/>
        <family val="2"/>
      </rPr>
      <t>(COVID)</t>
    </r>
  </si>
  <si>
    <t>28.693.314/0001-36</t>
  </si>
  <si>
    <t>Locação de cilindro de oxigênio</t>
  </si>
  <si>
    <r>
      <t xml:space="preserve">Priom Tecnologia em Equipamentos Eireli EPP - </t>
    </r>
    <r>
      <rPr>
        <b/>
        <sz val="8"/>
        <rFont val="Calibri"/>
        <family val="2"/>
      </rPr>
      <t>(COVID)</t>
    </r>
  </si>
  <si>
    <t>11.619.992/0001-56</t>
  </si>
  <si>
    <t>Locação de equipamentos hospitalares</t>
  </si>
  <si>
    <r>
      <t xml:space="preserve">Rowan Locação e Manutenção de Geradores LTDA - </t>
    </r>
    <r>
      <rPr>
        <b/>
        <sz val="8"/>
        <rFont val="Calibri"/>
        <family val="2"/>
      </rPr>
      <t>(COVID)</t>
    </r>
  </si>
  <si>
    <t>10.250.944/0001-70</t>
  </si>
  <si>
    <t>Locação de um gerador de energia 180 kva</t>
  </si>
  <si>
    <r>
      <t>RNF Cavalcante -</t>
    </r>
    <r>
      <rPr>
        <b/>
        <sz val="8"/>
        <rFont val="Calibri"/>
        <family val="2"/>
      </rPr>
      <t xml:space="preserve"> (COVID)</t>
    </r>
  </si>
  <si>
    <t>03.093.913/0001-98</t>
  </si>
  <si>
    <t>Locação de cilindros de oxigênio</t>
  </si>
  <si>
    <r>
      <t xml:space="preserve">Brasileste Gases Industriais Ltda - </t>
    </r>
    <r>
      <rPr>
        <b/>
        <sz val="8"/>
        <color indexed="8"/>
        <rFont val="Calibri"/>
        <family val="2"/>
      </rPr>
      <t>(COVID)</t>
    </r>
  </si>
  <si>
    <t>03.643.997/0001-96</t>
  </si>
  <si>
    <t>Aquisição de oxigênio medicinal</t>
  </si>
  <si>
    <t>Uniformes</t>
  </si>
  <si>
    <t>Lima e Perim Confecções Ltda</t>
  </si>
  <si>
    <t>32.374.111/0001-54</t>
  </si>
  <si>
    <t>Confecção de uniformes para funcionários</t>
  </si>
  <si>
    <t>Serviços de Hemoterapia</t>
  </si>
  <si>
    <t>Prestação de serviço especializado de hemoterapia para fornecimento de hemocomponentes</t>
  </si>
  <si>
    <t>Serviços de Nutrição</t>
  </si>
  <si>
    <t>Fornecimento de refeição</t>
  </si>
  <si>
    <r>
      <t xml:space="preserve">Dourado &amp; Dourado Serviços Médicos Ltda - ME - </t>
    </r>
    <r>
      <rPr>
        <b/>
        <sz val="8"/>
        <color indexed="8"/>
        <rFont val="Calibri"/>
        <family val="2"/>
      </rPr>
      <t>(COVID-CONTRATO )</t>
    </r>
  </si>
  <si>
    <r>
      <t>Gatass Clinica Medica LTDA  -</t>
    </r>
    <r>
      <rPr>
        <b/>
        <sz val="8"/>
        <color indexed="8"/>
        <rFont val="Calibri"/>
        <family val="2"/>
      </rPr>
      <t xml:space="preserve"> (COVID CONTRATO)</t>
    </r>
  </si>
  <si>
    <t>33.651.866/0001-11</t>
  </si>
  <si>
    <r>
      <t xml:space="preserve">Higia Serviços Médicos SS Ltda </t>
    </r>
    <r>
      <rPr>
        <b/>
        <sz val="8"/>
        <color indexed="8"/>
        <rFont val="Calibri"/>
        <family val="2"/>
      </rPr>
      <t>(COVID CONTRATO)</t>
    </r>
  </si>
  <si>
    <r>
      <t xml:space="preserve">Inova Neuro Cirurgia SS Ltda - </t>
    </r>
    <r>
      <rPr>
        <b/>
        <sz val="8"/>
        <color indexed="8"/>
        <rFont val="Calibri"/>
        <family val="2"/>
      </rPr>
      <t>(COVID CONTRATO)</t>
    </r>
  </si>
  <si>
    <t>Guizzo Controle de Vetores e Pragas EIRELLI - EPP</t>
  </si>
  <si>
    <r>
      <t xml:space="preserve">Localmed Diagnósticos Médicos Ltda - </t>
    </r>
    <r>
      <rPr>
        <b/>
        <sz val="8"/>
        <rFont val="Calibri"/>
        <family val="2"/>
      </rPr>
      <t>(COVID CONTRATO)</t>
    </r>
  </si>
  <si>
    <r>
      <t xml:space="preserve">LZA Gases Industriais Eireli </t>
    </r>
    <r>
      <rPr>
        <b/>
        <sz val="8"/>
        <color indexed="8"/>
        <rFont val="Calibri"/>
        <family val="2"/>
      </rPr>
      <t>(COVID CONTRATO)</t>
    </r>
  </si>
  <si>
    <t>34.867.665/0001-19</t>
  </si>
  <si>
    <t>Sodexo Pass do Brasil Serviços S.A.</t>
  </si>
  <si>
    <r>
      <t xml:space="preserve">Irmandade da Santa Casa de Andradina - </t>
    </r>
    <r>
      <rPr>
        <b/>
        <sz val="8"/>
        <color indexed="8"/>
        <rFont val="Calibri"/>
        <family val="2"/>
      </rPr>
      <t>(COVID CONTRATO)</t>
    </r>
  </si>
  <si>
    <r>
      <t xml:space="preserve">Irmandade da Santa Casa de Andradina - </t>
    </r>
    <r>
      <rPr>
        <b/>
        <sz val="8"/>
        <rFont val="Calibri"/>
        <family val="2"/>
      </rPr>
      <t>(COVID - CONTRATO)</t>
    </r>
  </si>
  <si>
    <r>
      <t xml:space="preserve">CMI- Clínica Médica Integrada LTDA - </t>
    </r>
    <r>
      <rPr>
        <b/>
        <sz val="8"/>
        <rFont val="Calibri"/>
        <family val="2"/>
      </rPr>
      <t>(COVID CONTRATO)</t>
    </r>
  </si>
  <si>
    <t>Alexandria &amp; Giordano Serviços Médicos LTDA</t>
  </si>
  <si>
    <t>35.075.161/0001-29</t>
  </si>
  <si>
    <t xml:space="preserve">Cabrera Assistencia Médica Laboratorial LTDA. </t>
  </si>
  <si>
    <t>24.603.373/0001-15</t>
  </si>
  <si>
    <t>Marise Cestari Paulo</t>
  </si>
  <si>
    <t>15.228.888/0001-91</t>
  </si>
  <si>
    <t xml:space="preserve">RRS Clinica Médica LTDA </t>
  </si>
  <si>
    <t>27.052.375/0001-51</t>
  </si>
  <si>
    <t>T M Assunção Clinica Médica LTDA</t>
  </si>
  <si>
    <t>30.938.182/0001-07</t>
  </si>
  <si>
    <t>Nitroata Representação Eirelli ME</t>
  </si>
  <si>
    <t>23.212.144/0001-07</t>
  </si>
  <si>
    <t>Aquisição de nitrogenio líquido mensal</t>
  </si>
  <si>
    <t>Serviços de Fonoaudiologia</t>
  </si>
  <si>
    <t>Paula Jannini &amp; Jannini LTDA</t>
  </si>
  <si>
    <t xml:space="preserve">Prestação de serviços para a realização de exames de audiometria com espedição de laudos. </t>
  </si>
  <si>
    <t>14.262.975/0001-00</t>
  </si>
  <si>
    <t>Rodrigo Balbino Chaves Amorim ME</t>
  </si>
  <si>
    <t>Serviços de SCIA/SCIH</t>
  </si>
  <si>
    <t xml:space="preserve">                                                                                              RELAÇÃO DE CONTRATOS EM 2021</t>
  </si>
  <si>
    <t>Ben Benefícios e serviços LTDA</t>
  </si>
  <si>
    <t>30.798.783/0001-61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</si>
</sst>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;@"/>
    <numFmt numFmtId="179" formatCode="[$-416]dddd\,\ d&quot; de &quot;mmmm&quot; de &quot;yyyy"/>
    <numFmt numFmtId="180" formatCode="&quot;R$&quot;\ #,##0.00"/>
    <numFmt numFmtId="181" formatCode="0.0"/>
    <numFmt numFmtId="182" formatCode="&quot;R$&quot;\ #,##0.0"/>
    <numFmt numFmtId="183" formatCode="#,##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8" fontId="47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178" fontId="47" fillId="7" borderId="10" xfId="0" applyNumberFormat="1" applyFont="1" applyFill="1" applyBorder="1" applyAlignment="1">
      <alignment wrapText="1"/>
    </xf>
    <xf numFmtId="0" fontId="48" fillId="7" borderId="10" xfId="0" applyFont="1" applyFill="1" applyBorder="1" applyAlignment="1">
      <alignment wrapText="1"/>
    </xf>
    <xf numFmtId="0" fontId="47" fillId="0" borderId="0" xfId="0" applyFont="1" applyAlignment="1">
      <alignment wrapText="1"/>
    </xf>
    <xf numFmtId="177" fontId="48" fillId="7" borderId="10" xfId="67" applyFont="1" applyFill="1" applyBorder="1" applyAlignment="1">
      <alignment wrapText="1"/>
    </xf>
    <xf numFmtId="0" fontId="48" fillId="7" borderId="10" xfId="0" applyFont="1" applyFill="1" applyBorder="1" applyAlignment="1">
      <alignment/>
    </xf>
    <xf numFmtId="177" fontId="48" fillId="7" borderId="10" xfId="67" applyFont="1" applyFill="1" applyBorder="1" applyAlignment="1">
      <alignment/>
    </xf>
    <xf numFmtId="0" fontId="47" fillId="0" borderId="0" xfId="0" applyFont="1" applyAlignment="1">
      <alignment/>
    </xf>
    <xf numFmtId="177" fontId="47" fillId="0" borderId="0" xfId="67" applyFont="1" applyAlignment="1">
      <alignment/>
    </xf>
    <xf numFmtId="177" fontId="47" fillId="0" borderId="0" xfId="67" applyFont="1" applyFill="1" applyAlignment="1">
      <alignment horizontal="center"/>
    </xf>
    <xf numFmtId="177" fontId="48" fillId="7" borderId="10" xfId="67" applyFont="1" applyFill="1" applyBorder="1" applyAlignment="1">
      <alignment/>
    </xf>
    <xf numFmtId="178" fontId="47" fillId="0" borderId="0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177" fontId="48" fillId="0" borderId="0" xfId="67" applyFont="1" applyFill="1" applyBorder="1" applyAlignment="1">
      <alignment wrapText="1"/>
    </xf>
    <xf numFmtId="177" fontId="48" fillId="0" borderId="0" xfId="67" applyFont="1" applyFill="1" applyBorder="1" applyAlignment="1">
      <alignment horizontal="center" wrapText="1"/>
    </xf>
    <xf numFmtId="177" fontId="47" fillId="0" borderId="0" xfId="67" applyFont="1" applyFill="1" applyBorder="1" applyAlignment="1">
      <alignment wrapText="1"/>
    </xf>
    <xf numFmtId="177" fontId="49" fillId="0" borderId="0" xfId="67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9" fillId="7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77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177" fontId="47" fillId="0" borderId="10" xfId="67" applyFont="1" applyFill="1" applyBorder="1" applyAlignment="1">
      <alignment vertical="center" wrapText="1"/>
    </xf>
    <xf numFmtId="177" fontId="3" fillId="0" borderId="10" xfId="67" applyFont="1" applyFill="1" applyBorder="1" applyAlignment="1">
      <alignment vertical="center" wrapText="1"/>
    </xf>
    <xf numFmtId="177" fontId="3" fillId="0" borderId="10" xfId="67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78" fontId="47" fillId="0" borderId="10" xfId="0" applyNumberFormat="1" applyFont="1" applyFill="1" applyBorder="1" applyAlignment="1">
      <alignment vertical="center" wrapText="1"/>
    </xf>
    <xf numFmtId="177" fontId="47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177" fontId="5" fillId="7" borderId="10" xfId="67" applyFont="1" applyFill="1" applyBorder="1" applyAlignment="1">
      <alignment/>
    </xf>
    <xf numFmtId="177" fontId="48" fillId="7" borderId="10" xfId="67" applyFont="1" applyFill="1" applyBorder="1" applyAlignment="1">
      <alignment vertical="center" wrapText="1"/>
    </xf>
    <xf numFmtId="177" fontId="47" fillId="0" borderId="10" xfId="67" applyFont="1" applyFill="1" applyBorder="1" applyAlignment="1">
      <alignment horizontal="center" vertical="center" wrapText="1"/>
    </xf>
    <xf numFmtId="177" fontId="47" fillId="0" borderId="10" xfId="67" applyFont="1" applyFill="1" applyBorder="1" applyAlignment="1">
      <alignment horizontal="center" vertical="center"/>
    </xf>
    <xf numFmtId="177" fontId="3" fillId="0" borderId="10" xfId="67" applyFont="1" applyFill="1" applyBorder="1" applyAlignment="1">
      <alignment horizontal="center" vertical="center"/>
    </xf>
    <xf numFmtId="2" fontId="3" fillId="0" borderId="10" xfId="67" applyNumberFormat="1" applyFont="1" applyFill="1" applyBorder="1" applyAlignment="1">
      <alignment vertical="center" wrapText="1"/>
    </xf>
    <xf numFmtId="177" fontId="47" fillId="0" borderId="10" xfId="67" applyFont="1" applyFill="1" applyBorder="1" applyAlignment="1">
      <alignment vertical="center"/>
    </xf>
    <xf numFmtId="177" fontId="3" fillId="0" borderId="10" xfId="67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left" vertical="center" wrapText="1"/>
    </xf>
    <xf numFmtId="177" fontId="47" fillId="0" borderId="10" xfId="67" applyFont="1" applyFill="1" applyBorder="1" applyAlignment="1">
      <alignment horizontal="left" vertical="center" wrapText="1"/>
    </xf>
    <xf numFmtId="177" fontId="5" fillId="0" borderId="10" xfId="67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77" fontId="5" fillId="7" borderId="10" xfId="67" applyFont="1" applyFill="1" applyBorder="1" applyAlignment="1">
      <alignment horizontal="center" vertical="center" wrapText="1"/>
    </xf>
    <xf numFmtId="2" fontId="47" fillId="0" borderId="10" xfId="67" applyNumberFormat="1" applyFont="1" applyFill="1" applyBorder="1" applyAlignment="1">
      <alignment horizontal="right" vertical="center" wrapText="1"/>
    </xf>
    <xf numFmtId="177" fontId="3" fillId="0" borderId="10" xfId="67" applyFont="1" applyFill="1" applyBorder="1" applyAlignment="1">
      <alignment horizontal="right" vertical="center"/>
    </xf>
    <xf numFmtId="177" fontId="49" fillId="7" borderId="13" xfId="67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67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67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left" vertical="center" wrapText="1"/>
    </xf>
    <xf numFmtId="43" fontId="47" fillId="0" borderId="10" xfId="67" applyNumberFormat="1" applyFont="1" applyFill="1" applyBorder="1" applyAlignment="1">
      <alignment vertical="center" wrapText="1"/>
    </xf>
    <xf numFmtId="43" fontId="3" fillId="0" borderId="10" xfId="67" applyNumberFormat="1" applyFont="1" applyFill="1" applyBorder="1" applyAlignment="1">
      <alignment vertical="center" wrapText="1"/>
    </xf>
    <xf numFmtId="43" fontId="3" fillId="0" borderId="10" xfId="67" applyNumberFormat="1" applyFont="1" applyFill="1" applyBorder="1" applyAlignment="1">
      <alignment horizontal="center" vertical="center" wrapText="1"/>
    </xf>
    <xf numFmtId="188" fontId="3" fillId="0" borderId="10" xfId="67" applyNumberFormat="1" applyFont="1" applyFill="1" applyBorder="1" applyAlignment="1">
      <alignment horizontal="right" vertical="center" wrapText="1"/>
    </xf>
    <xf numFmtId="4" fontId="3" fillId="0" borderId="10" xfId="67" applyNumberFormat="1" applyFont="1" applyFill="1" applyBorder="1" applyAlignment="1">
      <alignment vertical="center"/>
    </xf>
    <xf numFmtId="177" fontId="47" fillId="0" borderId="10" xfId="67" applyFont="1" applyFill="1" applyBorder="1" applyAlignment="1">
      <alignment horizontal="right" vertical="center"/>
    </xf>
    <xf numFmtId="177" fontId="3" fillId="0" borderId="10" xfId="67" applyFont="1" applyFill="1" applyBorder="1" applyAlignment="1">
      <alignment horizontal="right" vertical="center" wrapText="1"/>
    </xf>
    <xf numFmtId="177" fontId="47" fillId="0" borderId="10" xfId="67" applyFont="1" applyFill="1" applyBorder="1" applyAlignment="1">
      <alignment horizontal="right" vertical="center" wrapText="1"/>
    </xf>
    <xf numFmtId="2" fontId="3" fillId="0" borderId="10" xfId="67" applyNumberFormat="1" applyFont="1" applyFill="1" applyBorder="1" applyAlignment="1">
      <alignment horizontal="right" vertical="center"/>
    </xf>
    <xf numFmtId="2" fontId="3" fillId="0" borderId="10" xfId="67" applyNumberFormat="1" applyFont="1" applyFill="1" applyBorder="1" applyAlignment="1">
      <alignment horizontal="right" vertical="center" wrapText="1"/>
    </xf>
    <xf numFmtId="177" fontId="48" fillId="7" borderId="10" xfId="67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 wrapText="1"/>
    </xf>
    <xf numFmtId="0" fontId="47" fillId="33" borderId="10" xfId="0" applyNumberFormat="1" applyFont="1" applyFill="1" applyBorder="1" applyAlignment="1">
      <alignment horizontal="left" vertical="center" wrapText="1"/>
    </xf>
    <xf numFmtId="177" fontId="47" fillId="33" borderId="10" xfId="0" applyNumberFormat="1" applyFont="1" applyFill="1" applyBorder="1" applyAlignment="1">
      <alignment vertical="center" wrapText="1"/>
    </xf>
    <xf numFmtId="177" fontId="47" fillId="0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7" fillId="0" borderId="10" xfId="0" applyFont="1" applyBorder="1" applyAlignment="1">
      <alignment horizontal="left" vertical="center"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0" xfId="67" applyFont="1" applyBorder="1" applyAlignment="1">
      <alignment horizontal="right" vertical="center"/>
    </xf>
    <xf numFmtId="0" fontId="47" fillId="0" borderId="0" xfId="0" applyFont="1" applyBorder="1" applyAlignment="1">
      <alignment wrapText="1"/>
    </xf>
    <xf numFmtId="4" fontId="47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horizontal="center" vertical="center" wrapText="1"/>
    </xf>
    <xf numFmtId="4" fontId="48" fillId="7" borderId="10" xfId="67" applyNumberFormat="1" applyFont="1" applyFill="1" applyBorder="1" applyAlignment="1">
      <alignment/>
    </xf>
    <xf numFmtId="4" fontId="47" fillId="0" borderId="10" xfId="67" applyNumberFormat="1" applyFont="1" applyFill="1" applyBorder="1" applyAlignment="1">
      <alignment horizontal="right" vertical="center" wrapText="1"/>
    </xf>
    <xf numFmtId="0" fontId="49" fillId="7" borderId="10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wrapText="1"/>
    </xf>
    <xf numFmtId="0" fontId="47" fillId="0" borderId="14" xfId="0" applyFont="1" applyBorder="1" applyAlignment="1">
      <alignment/>
    </xf>
    <xf numFmtId="0" fontId="49" fillId="0" borderId="0" xfId="0" applyFont="1" applyFill="1" applyBorder="1" applyAlignment="1">
      <alignment wrapText="1"/>
    </xf>
    <xf numFmtId="0" fontId="49" fillId="7" borderId="14" xfId="0" applyFont="1" applyFill="1" applyBorder="1" applyAlignment="1">
      <alignment wrapText="1"/>
    </xf>
    <xf numFmtId="43" fontId="47" fillId="0" borderId="0" xfId="0" applyNumberFormat="1" applyFont="1" applyFill="1" applyBorder="1" applyAlignment="1">
      <alignment/>
    </xf>
    <xf numFmtId="0" fontId="49" fillId="7" borderId="14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48" fillId="7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178" fontId="47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8" fillId="7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8" fontId="47" fillId="7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NumberFormat="1" applyFont="1" applyFill="1" applyBorder="1" applyAlignment="1">
      <alignment vertical="center" wrapText="1"/>
    </xf>
    <xf numFmtId="4" fontId="5" fillId="0" borderId="10" xfId="67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vertical="center" wrapText="1"/>
    </xf>
    <xf numFmtId="0" fontId="47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7" fontId="3" fillId="0" borderId="13" xfId="67" applyFont="1" applyFill="1" applyBorder="1" applyAlignment="1">
      <alignment vertical="center" wrapText="1"/>
    </xf>
    <xf numFmtId="0" fontId="47" fillId="33" borderId="10" xfId="0" applyNumberFormat="1" applyFont="1" applyFill="1" applyBorder="1" applyAlignment="1">
      <alignment vertical="center" wrapText="1"/>
    </xf>
    <xf numFmtId="177" fontId="47" fillId="0" borderId="13" xfId="0" applyNumberFormat="1" applyFont="1" applyFill="1" applyBorder="1" applyAlignment="1">
      <alignment vertical="center" wrapText="1"/>
    </xf>
    <xf numFmtId="0" fontId="47" fillId="0" borderId="16" xfId="0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49" fillId="7" borderId="17" xfId="0" applyFont="1" applyFill="1" applyBorder="1" applyAlignment="1">
      <alignment/>
    </xf>
    <xf numFmtId="0" fontId="49" fillId="7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/>
    </xf>
    <xf numFmtId="177" fontId="5" fillId="0" borderId="10" xfId="67" applyFont="1" applyFill="1" applyBorder="1" applyAlignment="1">
      <alignment vertical="center" wrapText="1"/>
    </xf>
    <xf numFmtId="177" fontId="48" fillId="0" borderId="10" xfId="67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7" fontId="48" fillId="0" borderId="0" xfId="67" applyFont="1" applyFill="1" applyAlignment="1">
      <alignment horizontal="center" vertical="center"/>
    </xf>
    <xf numFmtId="177" fontId="48" fillId="0" borderId="0" xfId="67" applyFont="1" applyFill="1" applyBorder="1" applyAlignment="1">
      <alignment horizontal="center" vertical="center" wrapText="1"/>
    </xf>
    <xf numFmtId="177" fontId="49" fillId="0" borderId="0" xfId="67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7" borderId="17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7" fontId="5" fillId="0" borderId="10" xfId="67" applyNumberFormat="1" applyFont="1" applyFill="1" applyBorder="1" applyAlignment="1">
      <alignment horizontal="center" vertical="center" wrapText="1"/>
    </xf>
    <xf numFmtId="4" fontId="48" fillId="7" borderId="10" xfId="67" applyNumberFormat="1" applyFont="1" applyFill="1" applyBorder="1" applyAlignment="1">
      <alignment horizontal="center" wrapText="1"/>
    </xf>
    <xf numFmtId="4" fontId="5" fillId="0" borderId="10" xfId="67" applyNumberFormat="1" applyFont="1" applyFill="1" applyBorder="1" applyAlignment="1">
      <alignment horizontal="right" vertical="center" wrapText="1"/>
    </xf>
    <xf numFmtId="2" fontId="48" fillId="7" borderId="10" xfId="0" applyNumberFormat="1" applyFont="1" applyFill="1" applyBorder="1" applyAlignment="1">
      <alignment horizontal="right"/>
    </xf>
    <xf numFmtId="4" fontId="48" fillId="7" borderId="10" xfId="0" applyNumberFormat="1" applyFont="1" applyFill="1" applyBorder="1" applyAlignment="1">
      <alignment horizontal="right" vertical="center"/>
    </xf>
    <xf numFmtId="177" fontId="48" fillId="7" borderId="10" xfId="0" applyNumberFormat="1" applyFont="1" applyFill="1" applyBorder="1" applyAlignment="1">
      <alignment horizontal="right" vertical="center"/>
    </xf>
    <xf numFmtId="4" fontId="48" fillId="7" borderId="10" xfId="67" applyNumberFormat="1" applyFont="1" applyFill="1" applyBorder="1" applyAlignment="1">
      <alignment horizontal="right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4" fontId="3" fillId="0" borderId="10" xfId="67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vertical="center"/>
    </xf>
    <xf numFmtId="177" fontId="47" fillId="0" borderId="13" xfId="67" applyFont="1" applyFill="1" applyBorder="1" applyAlignment="1">
      <alignment vertical="center" wrapText="1"/>
    </xf>
    <xf numFmtId="2" fontId="3" fillId="33" borderId="10" xfId="67" applyNumberFormat="1" applyFont="1" applyFill="1" applyBorder="1" applyAlignment="1">
      <alignment vertical="center" wrapText="1"/>
    </xf>
    <xf numFmtId="2" fontId="3" fillId="0" borderId="13" xfId="67" applyNumberFormat="1" applyFont="1" applyFill="1" applyBorder="1" applyAlignment="1">
      <alignment horizontal="center" vertical="center"/>
    </xf>
    <xf numFmtId="4" fontId="47" fillId="0" borderId="14" xfId="67" applyNumberFormat="1" applyFont="1" applyFill="1" applyBorder="1" applyAlignment="1">
      <alignment horizontal="right" vertical="center" wrapText="1"/>
    </xf>
    <xf numFmtId="180" fontId="47" fillId="0" borderId="13" xfId="67" applyNumberFormat="1" applyFont="1" applyFill="1" applyBorder="1" applyAlignment="1">
      <alignment vertical="center" wrapText="1"/>
    </xf>
    <xf numFmtId="4" fontId="47" fillId="0" borderId="13" xfId="67" applyNumberFormat="1" applyFont="1" applyFill="1" applyBorder="1" applyAlignment="1">
      <alignment vertical="center" wrapText="1"/>
    </xf>
    <xf numFmtId="4" fontId="47" fillId="0" borderId="10" xfId="67" applyNumberFormat="1" applyFont="1" applyFill="1" applyBorder="1" applyAlignment="1">
      <alignment horizontal="center" vertical="center" wrapText="1"/>
    </xf>
    <xf numFmtId="4" fontId="3" fillId="0" borderId="13" xfId="67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3" fontId="47" fillId="0" borderId="0" xfId="0" applyNumberFormat="1" applyFont="1" applyBorder="1" applyAlignment="1">
      <alignment/>
    </xf>
    <xf numFmtId="0" fontId="47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 wrapText="1"/>
    </xf>
    <xf numFmtId="177" fontId="47" fillId="0" borderId="16" xfId="67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/>
    </xf>
    <xf numFmtId="0" fontId="47" fillId="7" borderId="10" xfId="0" applyFont="1" applyFill="1" applyBorder="1" applyAlignment="1">
      <alignment vertical="center"/>
    </xf>
    <xf numFmtId="177" fontId="47" fillId="7" borderId="10" xfId="67" applyFont="1" applyFill="1" applyBorder="1" applyAlignment="1">
      <alignment/>
    </xf>
    <xf numFmtId="4" fontId="47" fillId="0" borderId="16" xfId="67" applyNumberFormat="1" applyFont="1" applyFill="1" applyBorder="1" applyAlignment="1">
      <alignment horizontal="center" vertical="center"/>
    </xf>
    <xf numFmtId="4" fontId="48" fillId="7" borderId="10" xfId="67" applyNumberFormat="1" applyFont="1" applyFill="1" applyBorder="1" applyAlignment="1">
      <alignment horizontal="center" vertical="center"/>
    </xf>
    <xf numFmtId="4" fontId="48" fillId="0" borderId="16" xfId="67" applyNumberFormat="1" applyFont="1" applyFill="1" applyBorder="1" applyAlignment="1">
      <alignment horizontal="center" vertical="center"/>
    </xf>
    <xf numFmtId="4" fontId="5" fillId="7" borderId="10" xfId="67" applyNumberFormat="1" applyFont="1" applyFill="1" applyBorder="1" applyAlignment="1">
      <alignment horizontal="center" vertical="center" wrapText="1"/>
    </xf>
    <xf numFmtId="177" fontId="47" fillId="0" borderId="0" xfId="67" applyFont="1" applyFill="1" applyAlignment="1">
      <alignment horizontal="center" vertical="center"/>
    </xf>
    <xf numFmtId="4" fontId="48" fillId="0" borderId="10" xfId="0" applyNumberFormat="1" applyFont="1" applyFill="1" applyBorder="1" applyAlignment="1">
      <alignment horizontal="right" vertical="center"/>
    </xf>
    <xf numFmtId="0" fontId="48" fillId="7" borderId="10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49" fillId="7" borderId="14" xfId="0" applyFont="1" applyFill="1" applyBorder="1" applyAlignment="1">
      <alignment horizontal="center"/>
    </xf>
    <xf numFmtId="0" fontId="49" fillId="7" borderId="17" xfId="0" applyFont="1" applyFill="1" applyBorder="1" applyAlignment="1">
      <alignment horizontal="center"/>
    </xf>
    <xf numFmtId="0" fontId="49" fillId="7" borderId="18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 wrapText="1"/>
    </xf>
    <xf numFmtId="178" fontId="47" fillId="0" borderId="17" xfId="0" applyNumberFormat="1" applyFont="1" applyFill="1" applyBorder="1" applyAlignment="1">
      <alignment horizontal="center" wrapText="1"/>
    </xf>
    <xf numFmtId="0" fontId="49" fillId="7" borderId="14" xfId="0" applyFont="1" applyFill="1" applyBorder="1" applyAlignment="1">
      <alignment horizontal="center" wrapText="1"/>
    </xf>
    <xf numFmtId="0" fontId="49" fillId="7" borderId="17" xfId="0" applyFont="1" applyFill="1" applyBorder="1" applyAlignment="1">
      <alignment horizontal="center" wrapText="1"/>
    </xf>
    <xf numFmtId="0" fontId="49" fillId="7" borderId="18" xfId="0" applyFont="1" applyFill="1" applyBorder="1" applyAlignment="1">
      <alignment horizontal="center" wrapText="1"/>
    </xf>
    <xf numFmtId="0" fontId="49" fillId="7" borderId="10" xfId="0" applyFont="1" applyFill="1" applyBorder="1" applyAlignment="1">
      <alignment horizontal="center" vertical="center" wrapText="1"/>
    </xf>
    <xf numFmtId="0" fontId="28" fillId="7" borderId="10" xfId="6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95250</xdr:colOff>
      <xdr:row>3</xdr:row>
      <xdr:rowOff>9525</xdr:rowOff>
    </xdr:to>
    <xdr:pic>
      <xdr:nvPicPr>
        <xdr:cNvPr id="1" name="Imagem 0" descr="LOGOTIPO 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2228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27"/>
  <sheetViews>
    <sheetView showGridLines="0" tabSelected="1" workbookViewId="0" topLeftCell="A1">
      <selection activeCell="A5" sqref="A5"/>
    </sheetView>
  </sheetViews>
  <sheetFormatPr defaultColWidth="9.140625" defaultRowHeight="15"/>
  <cols>
    <col min="1" max="1" width="33.57421875" style="11" bestFit="1" customWidth="1"/>
    <col min="2" max="2" width="15.8515625" style="11" customWidth="1"/>
    <col min="3" max="3" width="23.57421875" style="115" customWidth="1"/>
    <col min="4" max="4" width="9.28125" style="12" customWidth="1"/>
    <col min="5" max="5" width="10.00390625" style="12" customWidth="1"/>
    <col min="6" max="6" width="9.28125" style="12" customWidth="1"/>
    <col min="7" max="7" width="9.57421875" style="12" customWidth="1"/>
    <col min="8" max="8" width="10.8515625" style="13" customWidth="1"/>
    <col min="9" max="9" width="9.57421875" style="13" customWidth="1"/>
    <col min="10" max="10" width="11.421875" style="13" customWidth="1"/>
    <col min="11" max="11" width="9.57421875" style="13" customWidth="1"/>
    <col min="12" max="13" width="9.28125" style="13" customWidth="1"/>
    <col min="14" max="14" width="9.140625" style="13" customWidth="1"/>
    <col min="15" max="15" width="11.00390625" style="13" customWidth="1"/>
    <col min="16" max="16" width="10.8515625" style="134" bestFit="1" customWidth="1"/>
    <col min="17" max="17" width="0.13671875" style="1" customWidth="1"/>
    <col min="18" max="18" width="2.57421875" style="25" customWidth="1"/>
    <col min="19" max="19" width="0.13671875" style="25" customWidth="1"/>
    <col min="20" max="20" width="3.28125" style="25" customWidth="1"/>
    <col min="21" max="22" width="1.57421875" style="25" customWidth="1"/>
    <col min="23" max="23" width="3.7109375" style="25" customWidth="1"/>
    <col min="24" max="24" width="6.421875" style="25" customWidth="1"/>
    <col min="25" max="25" width="1.7109375" style="25" customWidth="1"/>
    <col min="26" max="26" width="3.421875" style="25" customWidth="1"/>
    <col min="27" max="27" width="7.421875" style="25" customWidth="1"/>
    <col min="28" max="28" width="10.8515625" style="24" bestFit="1" customWidth="1"/>
    <col min="29" max="29" width="4.421875" style="24" customWidth="1"/>
    <col min="30" max="30" width="6.28125" style="1" customWidth="1"/>
    <col min="31" max="31" width="7.28125" style="1" customWidth="1"/>
    <col min="32" max="32" width="1.421875" style="1" customWidth="1"/>
    <col min="33" max="189" width="9.140625" style="24" customWidth="1"/>
    <col min="190" max="16384" width="9.140625" style="24" customWidth="1"/>
  </cols>
  <sheetData>
    <row r="2" spans="1:16" ht="20.25" customHeight="1">
      <c r="A2" s="87" t="s">
        <v>254</v>
      </c>
      <c r="B2" s="87" t="s">
        <v>382</v>
      </c>
      <c r="C2" s="107"/>
      <c r="D2" s="87"/>
      <c r="E2" s="87"/>
      <c r="F2" s="87"/>
      <c r="G2" s="126"/>
      <c r="H2" s="87"/>
      <c r="I2" s="87"/>
      <c r="J2" s="87"/>
      <c r="K2" s="87"/>
      <c r="L2" s="87"/>
      <c r="M2" s="87"/>
      <c r="N2" s="87"/>
      <c r="O2" s="87"/>
      <c r="P2" s="133"/>
    </row>
    <row r="4" ht="7.5" customHeight="1"/>
    <row r="5" spans="1:16" ht="39" customHeight="1">
      <c r="A5" s="86" t="s">
        <v>14</v>
      </c>
      <c r="B5" s="26" t="s">
        <v>121</v>
      </c>
      <c r="C5" s="100" t="s">
        <v>15</v>
      </c>
      <c r="D5" s="61" t="s">
        <v>2</v>
      </c>
      <c r="E5" s="61" t="s">
        <v>1</v>
      </c>
      <c r="F5" s="61" t="s">
        <v>46</v>
      </c>
      <c r="G5" s="61" t="s">
        <v>47</v>
      </c>
      <c r="H5" s="61" t="s">
        <v>48</v>
      </c>
      <c r="I5" s="61" t="s">
        <v>49</v>
      </c>
      <c r="J5" s="61" t="s">
        <v>50</v>
      </c>
      <c r="K5" s="61" t="s">
        <v>54</v>
      </c>
      <c r="L5" s="61" t="s">
        <v>55</v>
      </c>
      <c r="M5" s="61" t="s">
        <v>56</v>
      </c>
      <c r="N5" s="61" t="s">
        <v>58</v>
      </c>
      <c r="O5" s="61" t="s">
        <v>59</v>
      </c>
      <c r="P5" s="61" t="s">
        <v>150</v>
      </c>
    </row>
    <row r="6" spans="1:256" s="2" customFormat="1" ht="11.25" customHeight="1">
      <c r="A6" s="184" t="s">
        <v>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6"/>
      <c r="Q6" s="101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25"/>
      <c r="AC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" customFormat="1" ht="45">
      <c r="A7" s="29" t="s">
        <v>53</v>
      </c>
      <c r="B7" s="33" t="s">
        <v>93</v>
      </c>
      <c r="C7" s="29" t="s">
        <v>253</v>
      </c>
      <c r="D7" s="34">
        <v>1600</v>
      </c>
      <c r="E7" s="35">
        <v>1600</v>
      </c>
      <c r="F7" s="35">
        <v>1600</v>
      </c>
      <c r="G7" s="35">
        <v>1600</v>
      </c>
      <c r="H7" s="36">
        <v>1600</v>
      </c>
      <c r="I7" s="36">
        <v>1600</v>
      </c>
      <c r="J7" s="36">
        <v>1600</v>
      </c>
      <c r="K7" s="36">
        <v>1600</v>
      </c>
      <c r="L7" s="36">
        <v>1600</v>
      </c>
      <c r="M7" s="36">
        <v>1600</v>
      </c>
      <c r="N7" s="36">
        <v>1600</v>
      </c>
      <c r="O7" s="36">
        <v>1600</v>
      </c>
      <c r="P7" s="56">
        <f>SUM(D7:O7)</f>
        <v>19200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" customFormat="1" ht="22.5">
      <c r="A8" s="29" t="s">
        <v>192</v>
      </c>
      <c r="B8" s="33" t="s">
        <v>193</v>
      </c>
      <c r="C8" s="29" t="s">
        <v>194</v>
      </c>
      <c r="D8" s="77">
        <v>844.2</v>
      </c>
      <c r="E8" s="76">
        <v>844.2</v>
      </c>
      <c r="F8" s="76">
        <v>844.2</v>
      </c>
      <c r="G8" s="76">
        <v>844.2</v>
      </c>
      <c r="H8" s="76">
        <v>844.2</v>
      </c>
      <c r="I8" s="76">
        <v>844.2</v>
      </c>
      <c r="J8" s="76">
        <v>844.2</v>
      </c>
      <c r="K8" s="76">
        <v>844.2</v>
      </c>
      <c r="L8" s="36">
        <v>885.06</v>
      </c>
      <c r="M8" s="36">
        <v>885.06</v>
      </c>
      <c r="N8" s="36">
        <v>885.06</v>
      </c>
      <c r="O8" s="36">
        <v>885.06</v>
      </c>
      <c r="P8" s="56">
        <f aca="true" t="shared" si="0" ref="P8:P14">SUM(D8:O8)</f>
        <v>10293.839999999998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" customFormat="1" ht="45">
      <c r="A9" s="30" t="s">
        <v>4</v>
      </c>
      <c r="B9" s="33" t="s">
        <v>18</v>
      </c>
      <c r="C9" s="32" t="s">
        <v>17</v>
      </c>
      <c r="D9" s="55">
        <v>19843.86</v>
      </c>
      <c r="E9" s="35">
        <v>19843.86</v>
      </c>
      <c r="F9" s="35">
        <v>19843.86</v>
      </c>
      <c r="G9" s="35">
        <v>19843.86</v>
      </c>
      <c r="H9" s="35">
        <v>19843.86</v>
      </c>
      <c r="I9" s="36">
        <v>19843.86</v>
      </c>
      <c r="J9" s="36">
        <v>19843.86</v>
      </c>
      <c r="K9" s="36">
        <v>19843.86</v>
      </c>
      <c r="L9" s="36">
        <v>19843.86</v>
      </c>
      <c r="M9" s="36">
        <v>19843.86</v>
      </c>
      <c r="N9" s="36">
        <v>19843.86</v>
      </c>
      <c r="O9" s="36">
        <v>19843.86</v>
      </c>
      <c r="P9" s="56">
        <f t="shared" si="0"/>
        <v>238126.31999999995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" customFormat="1" ht="22.5">
      <c r="A10" s="30" t="s">
        <v>174</v>
      </c>
      <c r="B10" s="33" t="s">
        <v>167</v>
      </c>
      <c r="C10" s="32" t="s">
        <v>168</v>
      </c>
      <c r="D10" s="55">
        <v>1850</v>
      </c>
      <c r="E10" s="35">
        <v>1850</v>
      </c>
      <c r="F10" s="35">
        <v>1850</v>
      </c>
      <c r="G10" s="35">
        <v>1850</v>
      </c>
      <c r="H10" s="35">
        <v>1850</v>
      </c>
      <c r="I10" s="36">
        <v>1850</v>
      </c>
      <c r="J10" s="36">
        <v>1850</v>
      </c>
      <c r="K10" s="36">
        <v>1850</v>
      </c>
      <c r="L10" s="36">
        <v>1850</v>
      </c>
      <c r="M10" s="36">
        <v>1850</v>
      </c>
      <c r="N10" s="36">
        <v>1850</v>
      </c>
      <c r="O10" s="36">
        <v>1850</v>
      </c>
      <c r="P10" s="56">
        <f>SUM(D10:O10)</f>
        <v>22200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" customFormat="1" ht="22.5">
      <c r="A11" s="31" t="s">
        <v>175</v>
      </c>
      <c r="B11" s="33" t="s">
        <v>112</v>
      </c>
      <c r="C11" s="32" t="s">
        <v>153</v>
      </c>
      <c r="D11" s="36">
        <v>3427.46</v>
      </c>
      <c r="E11" s="36">
        <v>3427.46</v>
      </c>
      <c r="F11" s="36">
        <v>3427.46</v>
      </c>
      <c r="G11" s="36">
        <v>3427.46</v>
      </c>
      <c r="H11" s="36">
        <v>3427.46</v>
      </c>
      <c r="I11" s="36">
        <v>3427.46</v>
      </c>
      <c r="J11" s="36">
        <v>3427.46</v>
      </c>
      <c r="K11" s="36">
        <v>3427.46</v>
      </c>
      <c r="L11" s="36">
        <v>3427.46</v>
      </c>
      <c r="M11" s="36">
        <v>3427.46</v>
      </c>
      <c r="N11" s="36">
        <v>3427.46</v>
      </c>
      <c r="O11" s="36">
        <v>3427.46</v>
      </c>
      <c r="P11" s="56">
        <f t="shared" si="0"/>
        <v>41129.52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" customFormat="1" ht="58.5" customHeight="1">
      <c r="A12" s="31" t="s">
        <v>176</v>
      </c>
      <c r="B12" s="33" t="s">
        <v>136</v>
      </c>
      <c r="C12" s="32" t="s">
        <v>69</v>
      </c>
      <c r="D12" s="34">
        <v>8136.29</v>
      </c>
      <c r="E12" s="36">
        <v>8136.29</v>
      </c>
      <c r="F12" s="36">
        <v>8136.29</v>
      </c>
      <c r="G12" s="36">
        <v>8136.29</v>
      </c>
      <c r="H12" s="36">
        <v>8136.29</v>
      </c>
      <c r="I12" s="36">
        <v>8136.29</v>
      </c>
      <c r="J12" s="36">
        <v>8136.29</v>
      </c>
      <c r="K12" s="76">
        <v>8136.29</v>
      </c>
      <c r="L12" s="76">
        <v>8136.29</v>
      </c>
      <c r="M12" s="76">
        <v>8136.29</v>
      </c>
      <c r="N12" s="76">
        <v>8136.29</v>
      </c>
      <c r="O12" s="76">
        <v>8136.29</v>
      </c>
      <c r="P12" s="56">
        <f t="shared" si="0"/>
        <v>97635.47999999998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16" ht="33.75">
      <c r="A13" s="29" t="s">
        <v>5</v>
      </c>
      <c r="B13" s="33" t="s">
        <v>134</v>
      </c>
      <c r="C13" s="41" t="s">
        <v>151</v>
      </c>
      <c r="D13" s="34">
        <v>931.44</v>
      </c>
      <c r="E13" s="35">
        <v>931.44</v>
      </c>
      <c r="F13" s="34">
        <v>931.44</v>
      </c>
      <c r="G13" s="34">
        <v>931.44</v>
      </c>
      <c r="H13" s="36">
        <v>994.41</v>
      </c>
      <c r="I13" s="36">
        <v>994.41</v>
      </c>
      <c r="J13" s="36">
        <v>994.41</v>
      </c>
      <c r="K13" s="36">
        <v>994.41</v>
      </c>
      <c r="L13" s="36">
        <v>994.41</v>
      </c>
      <c r="M13" s="36">
        <v>994.41</v>
      </c>
      <c r="N13" s="36">
        <v>994.41</v>
      </c>
      <c r="O13" s="36">
        <v>994.41</v>
      </c>
      <c r="P13" s="56">
        <f>SUM(D13:O13)</f>
        <v>11681.039999999999</v>
      </c>
    </row>
    <row r="14" spans="1:16" ht="34.5" customHeight="1">
      <c r="A14" s="29" t="s">
        <v>271</v>
      </c>
      <c r="B14" s="33" t="s">
        <v>267</v>
      </c>
      <c r="C14" s="41" t="s">
        <v>268</v>
      </c>
      <c r="D14" s="34">
        <v>0</v>
      </c>
      <c r="E14" s="35">
        <v>0</v>
      </c>
      <c r="F14" s="34">
        <v>0</v>
      </c>
      <c r="G14" s="34">
        <v>14330</v>
      </c>
      <c r="H14" s="34">
        <v>14330</v>
      </c>
      <c r="I14" s="36">
        <v>14330</v>
      </c>
      <c r="J14" s="36">
        <v>3610</v>
      </c>
      <c r="K14" s="36">
        <v>3610</v>
      </c>
      <c r="L14" s="36">
        <v>0</v>
      </c>
      <c r="M14" s="36">
        <v>0</v>
      </c>
      <c r="N14" s="36">
        <v>0</v>
      </c>
      <c r="O14" s="36">
        <v>0</v>
      </c>
      <c r="P14" s="56">
        <f t="shared" si="0"/>
        <v>50210</v>
      </c>
    </row>
    <row r="15" spans="1:256" s="2" customFormat="1" ht="11.25">
      <c r="A15" s="6" t="s">
        <v>0</v>
      </c>
      <c r="B15" s="6"/>
      <c r="C15" s="108"/>
      <c r="D15" s="8">
        <f>SUM(D7:D14)</f>
        <v>36633.25</v>
      </c>
      <c r="E15" s="8">
        <f aca="true" t="shared" si="1" ref="E15:O15">SUM(E7:E14)</f>
        <v>36633.25</v>
      </c>
      <c r="F15" s="8">
        <f t="shared" si="1"/>
        <v>36633.25</v>
      </c>
      <c r="G15" s="8">
        <f t="shared" si="1"/>
        <v>50963.25</v>
      </c>
      <c r="H15" s="8">
        <f t="shared" si="1"/>
        <v>51026.22</v>
      </c>
      <c r="I15" s="8">
        <f t="shared" si="1"/>
        <v>51026.22</v>
      </c>
      <c r="J15" s="8">
        <f t="shared" si="1"/>
        <v>40306.22</v>
      </c>
      <c r="K15" s="8">
        <f t="shared" si="1"/>
        <v>40306.22</v>
      </c>
      <c r="L15" s="8">
        <f t="shared" si="1"/>
        <v>36737.08</v>
      </c>
      <c r="M15" s="8">
        <f t="shared" si="1"/>
        <v>36737.08</v>
      </c>
      <c r="N15" s="8">
        <f t="shared" si="1"/>
        <v>36737.08</v>
      </c>
      <c r="O15" s="8">
        <f t="shared" si="1"/>
        <v>36737.08</v>
      </c>
      <c r="P15" s="58">
        <f>SUM(D15:O15)</f>
        <v>490476.20000000007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16" ht="11.25">
      <c r="A16" s="19"/>
      <c r="B16" s="19"/>
      <c r="C16" s="10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35"/>
    </row>
    <row r="17" spans="1:27" ht="11.25" customHeight="1">
      <c r="A17" s="184" t="s">
        <v>122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6"/>
      <c r="Q17" s="104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56" s="7" customFormat="1" ht="45">
      <c r="A18" s="29" t="s">
        <v>6</v>
      </c>
      <c r="B18" s="65" t="s">
        <v>124</v>
      </c>
      <c r="C18" s="32" t="s">
        <v>159</v>
      </c>
      <c r="D18" s="34">
        <v>565.51</v>
      </c>
      <c r="E18" s="36">
        <v>565.51</v>
      </c>
      <c r="F18" s="36">
        <v>565.51</v>
      </c>
      <c r="G18" s="36">
        <v>565.51</v>
      </c>
      <c r="H18" s="36">
        <v>565.51</v>
      </c>
      <c r="I18" s="36">
        <v>565.51</v>
      </c>
      <c r="J18" s="36">
        <v>584.41</v>
      </c>
      <c r="K18" s="36">
        <v>565.51</v>
      </c>
      <c r="L18" s="36">
        <v>565.51</v>
      </c>
      <c r="M18" s="36">
        <v>565.51</v>
      </c>
      <c r="N18" s="36">
        <v>565.51</v>
      </c>
      <c r="O18" s="36">
        <v>565.51</v>
      </c>
      <c r="P18" s="56">
        <f>SUM(D18:O18)</f>
        <v>6805.020000000001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93"/>
      <c r="AC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s="2" customFormat="1" ht="11.25">
      <c r="A19" s="6" t="s">
        <v>0</v>
      </c>
      <c r="B19" s="6"/>
      <c r="C19" s="108"/>
      <c r="D19" s="8">
        <f>SUM(D18:D18)</f>
        <v>565.51</v>
      </c>
      <c r="E19" s="8">
        <f aca="true" t="shared" si="2" ref="E19:O19">SUM(E18:E18)</f>
        <v>565.51</v>
      </c>
      <c r="F19" s="8">
        <f t="shared" si="2"/>
        <v>565.51</v>
      </c>
      <c r="G19" s="8">
        <f t="shared" si="2"/>
        <v>565.51</v>
      </c>
      <c r="H19" s="8">
        <f t="shared" si="2"/>
        <v>565.51</v>
      </c>
      <c r="I19" s="8">
        <f t="shared" si="2"/>
        <v>565.51</v>
      </c>
      <c r="J19" s="8">
        <f t="shared" si="2"/>
        <v>584.41</v>
      </c>
      <c r="K19" s="8">
        <f t="shared" si="2"/>
        <v>565.51</v>
      </c>
      <c r="L19" s="8">
        <f t="shared" si="2"/>
        <v>565.51</v>
      </c>
      <c r="M19" s="8">
        <f t="shared" si="2"/>
        <v>565.51</v>
      </c>
      <c r="N19" s="8">
        <f t="shared" si="2"/>
        <v>565.51</v>
      </c>
      <c r="O19" s="8">
        <f t="shared" si="2"/>
        <v>565.51</v>
      </c>
      <c r="P19" s="58">
        <f>SUM(D19:O19)</f>
        <v>6805.020000000001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16" ht="11.25">
      <c r="A20" s="19"/>
      <c r="B20" s="19"/>
      <c r="C20" s="10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35"/>
    </row>
    <row r="21" spans="1:27" ht="11.25" customHeight="1">
      <c r="A21" s="184" t="s">
        <v>19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6"/>
      <c r="Q21" s="104"/>
      <c r="R21" s="103"/>
      <c r="S21" s="103"/>
      <c r="T21" s="103"/>
      <c r="U21" s="103"/>
      <c r="V21" s="103"/>
      <c r="W21" s="103"/>
      <c r="X21" s="103"/>
      <c r="Y21" s="103"/>
      <c r="Z21" s="103"/>
      <c r="AA21" s="103"/>
    </row>
    <row r="22" spans="1:256" s="2" customFormat="1" ht="22.5">
      <c r="A22" s="29" t="s">
        <v>92</v>
      </c>
      <c r="B22" s="33" t="s">
        <v>40</v>
      </c>
      <c r="C22" s="32" t="s">
        <v>212</v>
      </c>
      <c r="D22" s="34">
        <v>7505.8</v>
      </c>
      <c r="E22" s="35">
        <v>6861.9</v>
      </c>
      <c r="F22" s="35">
        <v>5477.8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36">
        <v>11732.5</v>
      </c>
      <c r="M22" s="36">
        <v>9111.4</v>
      </c>
      <c r="N22" s="36">
        <v>8161.3</v>
      </c>
      <c r="O22" s="76">
        <v>6707.8</v>
      </c>
      <c r="P22" s="140">
        <f aca="true" t="shared" si="3" ref="P22:P30">SUM(D22:O22)</f>
        <v>55558.50000000001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" customFormat="1" ht="45">
      <c r="A23" s="29" t="s">
        <v>272</v>
      </c>
      <c r="B23" s="33" t="s">
        <v>40</v>
      </c>
      <c r="C23" s="32" t="s">
        <v>270</v>
      </c>
      <c r="D23" s="34">
        <v>0</v>
      </c>
      <c r="E23" s="35">
        <v>0</v>
      </c>
      <c r="F23" s="35">
        <v>0</v>
      </c>
      <c r="G23" s="96">
        <v>28800</v>
      </c>
      <c r="H23" s="96">
        <v>24000</v>
      </c>
      <c r="I23" s="36">
        <v>24000</v>
      </c>
      <c r="J23" s="36">
        <v>28800</v>
      </c>
      <c r="K23" s="96">
        <v>0</v>
      </c>
      <c r="L23" s="36">
        <v>0</v>
      </c>
      <c r="M23" s="36">
        <v>0</v>
      </c>
      <c r="N23" s="36">
        <v>0</v>
      </c>
      <c r="O23" s="36">
        <v>0</v>
      </c>
      <c r="P23" s="140">
        <f t="shared" si="3"/>
        <v>105600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" customFormat="1" ht="22.5">
      <c r="A24" s="29" t="s">
        <v>61</v>
      </c>
      <c r="B24" s="33" t="s">
        <v>63</v>
      </c>
      <c r="C24" s="32" t="s">
        <v>213</v>
      </c>
      <c r="D24" s="45">
        <v>2139.1</v>
      </c>
      <c r="E24" s="35">
        <v>3095.9</v>
      </c>
      <c r="F24" s="35">
        <v>3134.4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36">
        <v>4157.2</v>
      </c>
      <c r="M24" s="36">
        <v>4883</v>
      </c>
      <c r="N24" s="66">
        <v>4058.2</v>
      </c>
      <c r="O24" s="76">
        <v>3134.4</v>
      </c>
      <c r="P24" s="140">
        <f t="shared" si="3"/>
        <v>24602.2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" customFormat="1" ht="22.5">
      <c r="A25" s="29" t="s">
        <v>131</v>
      </c>
      <c r="B25" s="33" t="s">
        <v>133</v>
      </c>
      <c r="C25" s="32" t="s">
        <v>214</v>
      </c>
      <c r="D25" s="34">
        <v>3244.67</v>
      </c>
      <c r="E25" s="35">
        <v>2941.2</v>
      </c>
      <c r="F25" s="35">
        <v>1345.67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36">
        <v>1453.6</v>
      </c>
      <c r="M25" s="36">
        <v>1281.94</v>
      </c>
      <c r="N25" s="36">
        <v>701.8</v>
      </c>
      <c r="O25" s="76">
        <v>1300.4</v>
      </c>
      <c r="P25" s="140">
        <f t="shared" si="3"/>
        <v>12269.279999999999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" customFormat="1" ht="25.5" customHeight="1">
      <c r="A26" s="29" t="s">
        <v>363</v>
      </c>
      <c r="B26" s="161" t="s">
        <v>364</v>
      </c>
      <c r="C26" s="41" t="s">
        <v>249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6">
        <v>3453.5</v>
      </c>
      <c r="M26" s="36">
        <v>2878.3</v>
      </c>
      <c r="N26" s="36">
        <v>2878.3</v>
      </c>
      <c r="O26" s="76">
        <v>3481</v>
      </c>
      <c r="P26" s="140">
        <f t="shared" si="3"/>
        <v>12691.1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" customFormat="1" ht="22.5">
      <c r="A27" s="29" t="s">
        <v>83</v>
      </c>
      <c r="B27" s="33" t="s">
        <v>34</v>
      </c>
      <c r="C27" s="32" t="s">
        <v>215</v>
      </c>
      <c r="D27" s="34">
        <v>3050</v>
      </c>
      <c r="E27" s="35">
        <v>2823.34</v>
      </c>
      <c r="F27" s="35">
        <v>2086.67</v>
      </c>
      <c r="G27" s="35">
        <v>0</v>
      </c>
      <c r="H27" s="35">
        <v>0</v>
      </c>
      <c r="I27" s="96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140">
        <f t="shared" si="3"/>
        <v>7960.01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" customFormat="1" ht="33.75">
      <c r="A28" s="29" t="s">
        <v>81</v>
      </c>
      <c r="B28" s="33" t="s">
        <v>88</v>
      </c>
      <c r="C28" s="32" t="s">
        <v>216</v>
      </c>
      <c r="D28" s="34">
        <v>4720.8</v>
      </c>
      <c r="E28" s="35">
        <v>3870.6</v>
      </c>
      <c r="F28" s="35">
        <v>3705.6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36">
        <v>4555.8</v>
      </c>
      <c r="M28" s="36">
        <v>2523.1</v>
      </c>
      <c r="N28" s="66">
        <v>3235.8</v>
      </c>
      <c r="O28" s="76">
        <v>3120.3</v>
      </c>
      <c r="P28" s="140">
        <f t="shared" si="3"/>
        <v>25731.999999999996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" customFormat="1" ht="33.75">
      <c r="A29" s="29" t="s">
        <v>106</v>
      </c>
      <c r="B29" s="33" t="s">
        <v>39</v>
      </c>
      <c r="C29" s="32" t="s">
        <v>217</v>
      </c>
      <c r="D29" s="34">
        <v>2490.02</v>
      </c>
      <c r="E29" s="35">
        <v>6833.34</v>
      </c>
      <c r="F29" s="35">
        <v>7346.7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36">
        <v>7543.34</v>
      </c>
      <c r="M29" s="36">
        <v>8033.35</v>
      </c>
      <c r="N29" s="36">
        <v>6583.34</v>
      </c>
      <c r="O29" s="76">
        <v>6610.01</v>
      </c>
      <c r="P29" s="140">
        <f t="shared" si="3"/>
        <v>45440.1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" customFormat="1" ht="22.5">
      <c r="A30" s="29" t="s">
        <v>183</v>
      </c>
      <c r="B30" s="33" t="s">
        <v>180</v>
      </c>
      <c r="C30" s="32" t="s">
        <v>218</v>
      </c>
      <c r="D30" s="94">
        <v>0</v>
      </c>
      <c r="E30" s="95">
        <v>0</v>
      </c>
      <c r="F30" s="95">
        <v>0</v>
      </c>
      <c r="G30" s="95">
        <v>0</v>
      </c>
      <c r="H30" s="95">
        <v>0</v>
      </c>
      <c r="I30" s="96">
        <v>0</v>
      </c>
      <c r="J30" s="96">
        <v>0</v>
      </c>
      <c r="K30" s="96">
        <v>0</v>
      </c>
      <c r="L30" s="96">
        <v>0</v>
      </c>
      <c r="M30" s="66">
        <v>10615.56</v>
      </c>
      <c r="N30" s="96">
        <v>0</v>
      </c>
      <c r="O30" s="96">
        <v>0</v>
      </c>
      <c r="P30" s="118">
        <f t="shared" si="3"/>
        <v>10615.56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" customFormat="1" ht="45">
      <c r="A31" s="29" t="s">
        <v>273</v>
      </c>
      <c r="B31" s="117" t="s">
        <v>269</v>
      </c>
      <c r="C31" s="32" t="s">
        <v>270</v>
      </c>
      <c r="D31" s="34">
        <v>0</v>
      </c>
      <c r="E31" s="34">
        <v>0</v>
      </c>
      <c r="F31" s="34">
        <v>0</v>
      </c>
      <c r="G31" s="95">
        <v>14400</v>
      </c>
      <c r="H31" s="95">
        <v>22800</v>
      </c>
      <c r="I31" s="96">
        <v>25200</v>
      </c>
      <c r="J31" s="96">
        <v>25200</v>
      </c>
      <c r="K31" s="96">
        <v>2400</v>
      </c>
      <c r="L31" s="34">
        <v>0</v>
      </c>
      <c r="M31" s="34">
        <v>0</v>
      </c>
      <c r="N31" s="34">
        <v>0</v>
      </c>
      <c r="O31" s="34">
        <v>0</v>
      </c>
      <c r="P31" s="140">
        <f>SUM(G31:O31)</f>
        <v>90000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16" ht="22.5">
      <c r="A32" s="29" t="s">
        <v>95</v>
      </c>
      <c r="B32" s="33" t="s">
        <v>27</v>
      </c>
      <c r="C32" s="32" t="s">
        <v>213</v>
      </c>
      <c r="D32" s="34">
        <v>10698.4</v>
      </c>
      <c r="E32" s="35">
        <v>8848.3</v>
      </c>
      <c r="F32" s="35">
        <v>8788.2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36">
        <v>12392.5</v>
      </c>
      <c r="M32" s="36">
        <v>14221.9</v>
      </c>
      <c r="N32" s="36">
        <v>14895</v>
      </c>
      <c r="O32" s="76">
        <v>12494.8</v>
      </c>
      <c r="P32" s="140">
        <f aca="true" t="shared" si="4" ref="P32:P42">SUM(D32:O32)</f>
        <v>82339.09999999999</v>
      </c>
    </row>
    <row r="33" spans="1:16" ht="28.5" customHeight="1">
      <c r="A33" s="29" t="s">
        <v>365</v>
      </c>
      <c r="B33" s="147" t="s">
        <v>366</v>
      </c>
      <c r="C33" s="41" t="s">
        <v>249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2280.4</v>
      </c>
      <c r="M33" s="36">
        <v>7721.2</v>
      </c>
      <c r="N33" s="36">
        <v>10454.3</v>
      </c>
      <c r="O33" s="76">
        <v>10970.25</v>
      </c>
      <c r="P33" s="140">
        <f t="shared" si="4"/>
        <v>31426.15</v>
      </c>
    </row>
    <row r="34" spans="1:256" s="2" customFormat="1" ht="59.25" customHeight="1">
      <c r="A34" s="29" t="s">
        <v>195</v>
      </c>
      <c r="B34" s="33" t="s">
        <v>135</v>
      </c>
      <c r="C34" s="63" t="s">
        <v>219</v>
      </c>
      <c r="D34" s="34">
        <v>104959.28</v>
      </c>
      <c r="E34" s="35">
        <v>74737.01</v>
      </c>
      <c r="F34" s="35">
        <v>131482.89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36">
        <v>110410.89</v>
      </c>
      <c r="M34" s="36">
        <v>245033.72</v>
      </c>
      <c r="N34" s="66">
        <v>443312.17</v>
      </c>
      <c r="O34" s="76">
        <v>380635.92</v>
      </c>
      <c r="P34" s="140">
        <f t="shared" si="4"/>
        <v>1490571.88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2" customFormat="1" ht="33.75">
      <c r="A35" s="29" t="s">
        <v>196</v>
      </c>
      <c r="B35" s="33" t="s">
        <v>24</v>
      </c>
      <c r="C35" s="32" t="s">
        <v>220</v>
      </c>
      <c r="D35" s="34">
        <v>7755</v>
      </c>
      <c r="E35" s="35">
        <v>9075</v>
      </c>
      <c r="F35" s="35">
        <v>6847.5</v>
      </c>
      <c r="G35" s="95">
        <v>625</v>
      </c>
      <c r="H35" s="95">
        <v>500</v>
      </c>
      <c r="I35" s="95">
        <v>250</v>
      </c>
      <c r="J35" s="95">
        <v>125</v>
      </c>
      <c r="K35" s="95">
        <v>0</v>
      </c>
      <c r="L35" s="36">
        <v>3960</v>
      </c>
      <c r="M35" s="36">
        <v>3795</v>
      </c>
      <c r="N35" s="96">
        <v>0</v>
      </c>
      <c r="O35" s="96">
        <v>0</v>
      </c>
      <c r="P35" s="140">
        <f>SUM(D35:O35)</f>
        <v>32932.5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2" customFormat="1" ht="26.25" customHeight="1">
      <c r="A36" s="29" t="s">
        <v>197</v>
      </c>
      <c r="B36" s="33" t="s">
        <v>24</v>
      </c>
      <c r="C36" s="32" t="s">
        <v>221</v>
      </c>
      <c r="D36" s="34">
        <v>6632.5</v>
      </c>
      <c r="E36" s="35">
        <v>6569</v>
      </c>
      <c r="F36" s="35">
        <v>4382.75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36">
        <v>6823.75</v>
      </c>
      <c r="M36" s="36">
        <v>7245</v>
      </c>
      <c r="N36" s="36">
        <v>4667</v>
      </c>
      <c r="O36" s="76">
        <v>5314.5</v>
      </c>
      <c r="P36" s="140">
        <f t="shared" si="4"/>
        <v>41634.5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2" customFormat="1" ht="45">
      <c r="A37" s="29" t="s">
        <v>274</v>
      </c>
      <c r="B37" s="33" t="s">
        <v>24</v>
      </c>
      <c r="C37" s="32" t="s">
        <v>270</v>
      </c>
      <c r="D37" s="34">
        <v>0</v>
      </c>
      <c r="E37" s="35">
        <v>0</v>
      </c>
      <c r="F37" s="95">
        <v>0</v>
      </c>
      <c r="G37" s="95">
        <v>4800</v>
      </c>
      <c r="H37" s="95">
        <v>4800</v>
      </c>
      <c r="I37" s="36">
        <v>4800</v>
      </c>
      <c r="J37" s="34">
        <v>4800</v>
      </c>
      <c r="K37" s="95">
        <v>0</v>
      </c>
      <c r="L37" s="35">
        <v>0</v>
      </c>
      <c r="M37" s="35">
        <v>0</v>
      </c>
      <c r="N37" s="35">
        <v>0</v>
      </c>
      <c r="O37" s="35">
        <v>0</v>
      </c>
      <c r="P37" s="140">
        <f>SUM(D37:O37)</f>
        <v>19200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2" customFormat="1" ht="22.5">
      <c r="A38" s="29" t="s">
        <v>99</v>
      </c>
      <c r="B38" s="33" t="s">
        <v>33</v>
      </c>
      <c r="C38" s="32" t="s">
        <v>222</v>
      </c>
      <c r="D38" s="34">
        <v>3850</v>
      </c>
      <c r="E38" s="35">
        <v>2695</v>
      </c>
      <c r="F38" s="35">
        <v>2376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36">
        <v>4400</v>
      </c>
      <c r="M38" s="36">
        <v>3520</v>
      </c>
      <c r="N38" s="36">
        <v>3520</v>
      </c>
      <c r="O38" s="76">
        <v>3520</v>
      </c>
      <c r="P38" s="140">
        <f t="shared" si="4"/>
        <v>23881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2" customFormat="1" ht="45">
      <c r="A39" s="29" t="s">
        <v>275</v>
      </c>
      <c r="B39" s="33" t="s">
        <v>33</v>
      </c>
      <c r="C39" s="32" t="s">
        <v>270</v>
      </c>
      <c r="D39" s="34">
        <v>0</v>
      </c>
      <c r="E39" s="35">
        <v>0</v>
      </c>
      <c r="F39" s="35">
        <v>1200</v>
      </c>
      <c r="G39" s="95">
        <v>9600</v>
      </c>
      <c r="H39" s="95">
        <v>9600</v>
      </c>
      <c r="I39" s="36">
        <v>10800</v>
      </c>
      <c r="J39" s="34">
        <v>7200</v>
      </c>
      <c r="K39" s="36">
        <v>4800</v>
      </c>
      <c r="L39" s="36">
        <v>0</v>
      </c>
      <c r="M39" s="36">
        <v>0</v>
      </c>
      <c r="N39" s="36">
        <v>0</v>
      </c>
      <c r="O39" s="36">
        <v>0</v>
      </c>
      <c r="P39" s="140">
        <f t="shared" si="4"/>
        <v>43200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2" customFormat="1" ht="45">
      <c r="A40" s="29" t="s">
        <v>276</v>
      </c>
      <c r="B40" s="33" t="s">
        <v>33</v>
      </c>
      <c r="C40" s="32" t="s">
        <v>277</v>
      </c>
      <c r="D40" s="34">
        <v>0</v>
      </c>
      <c r="E40" s="35">
        <v>0</v>
      </c>
      <c r="F40" s="35">
        <v>0</v>
      </c>
      <c r="G40" s="95">
        <v>0</v>
      </c>
      <c r="H40" s="95">
        <v>0</v>
      </c>
      <c r="I40" s="95">
        <v>0</v>
      </c>
      <c r="J40" s="34">
        <v>750</v>
      </c>
      <c r="K40" s="96">
        <v>0</v>
      </c>
      <c r="L40" s="36">
        <v>0</v>
      </c>
      <c r="M40" s="36">
        <v>0</v>
      </c>
      <c r="N40" s="36">
        <v>0</v>
      </c>
      <c r="O40" s="36">
        <v>0</v>
      </c>
      <c r="P40" s="140">
        <f t="shared" si="4"/>
        <v>750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2" customFormat="1" ht="22.5">
      <c r="A41" s="29" t="s">
        <v>198</v>
      </c>
      <c r="B41" s="33" t="s">
        <v>211</v>
      </c>
      <c r="C41" s="83" t="s">
        <v>223</v>
      </c>
      <c r="D41" s="77">
        <v>10291</v>
      </c>
      <c r="E41" s="76">
        <v>8927.62</v>
      </c>
      <c r="F41" s="76">
        <v>7813.58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36">
        <v>14076.8</v>
      </c>
      <c r="M41" s="36">
        <v>11249.82</v>
      </c>
      <c r="N41" s="66">
        <v>14533.26</v>
      </c>
      <c r="O41" s="76">
        <v>11744.82</v>
      </c>
      <c r="P41" s="140">
        <f t="shared" si="4"/>
        <v>78636.9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2" customFormat="1" ht="45.75" customHeight="1">
      <c r="A42" s="29" t="s">
        <v>199</v>
      </c>
      <c r="B42" s="33" t="s">
        <v>211</v>
      </c>
      <c r="C42" s="83" t="s">
        <v>224</v>
      </c>
      <c r="D42" s="34">
        <v>30333.54</v>
      </c>
      <c r="E42" s="35">
        <v>24823.13</v>
      </c>
      <c r="F42" s="35">
        <v>21960.79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36">
        <v>25872.57</v>
      </c>
      <c r="M42" s="36">
        <v>25725.2</v>
      </c>
      <c r="N42" s="36">
        <v>26980.65</v>
      </c>
      <c r="O42" s="76">
        <v>26698.52</v>
      </c>
      <c r="P42" s="140">
        <f t="shared" si="4"/>
        <v>182394.4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2" customFormat="1" ht="45">
      <c r="A43" s="29" t="s">
        <v>278</v>
      </c>
      <c r="B43" s="33" t="s">
        <v>211</v>
      </c>
      <c r="C43" s="32" t="s">
        <v>270</v>
      </c>
      <c r="D43" s="77">
        <v>0</v>
      </c>
      <c r="E43" s="76">
        <v>0</v>
      </c>
      <c r="F43" s="76">
        <v>2400</v>
      </c>
      <c r="G43" s="76">
        <v>18000</v>
      </c>
      <c r="H43" s="76">
        <v>16800</v>
      </c>
      <c r="I43" s="76">
        <v>15600</v>
      </c>
      <c r="J43" s="34">
        <v>19200</v>
      </c>
      <c r="K43" s="95">
        <v>0</v>
      </c>
      <c r="L43" s="36">
        <v>0</v>
      </c>
      <c r="M43" s="36">
        <v>0</v>
      </c>
      <c r="N43" s="36">
        <v>0</v>
      </c>
      <c r="O43" s="36">
        <v>0</v>
      </c>
      <c r="P43" s="140">
        <f>SUM(D43:O43)</f>
        <v>72000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2" customFormat="1" ht="30" customHeight="1">
      <c r="A44" s="29" t="s">
        <v>279</v>
      </c>
      <c r="B44" s="117" t="s">
        <v>280</v>
      </c>
      <c r="C44" s="32" t="s">
        <v>270</v>
      </c>
      <c r="D44" s="34">
        <v>0</v>
      </c>
      <c r="E44" s="35">
        <v>0</v>
      </c>
      <c r="F44" s="95">
        <v>0</v>
      </c>
      <c r="G44" s="95">
        <v>7200</v>
      </c>
      <c r="H44" s="95">
        <v>0</v>
      </c>
      <c r="I44" s="95">
        <v>0</v>
      </c>
      <c r="J44" s="96">
        <v>0</v>
      </c>
      <c r="K44" s="95">
        <v>0</v>
      </c>
      <c r="L44" s="36">
        <v>0</v>
      </c>
      <c r="M44" s="36">
        <v>0</v>
      </c>
      <c r="N44" s="36">
        <v>0</v>
      </c>
      <c r="O44" s="36">
        <v>0</v>
      </c>
      <c r="P44" s="140">
        <f>SUM(D44:O44)</f>
        <v>7200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2" customFormat="1" ht="22.5">
      <c r="A45" s="29" t="s">
        <v>200</v>
      </c>
      <c r="B45" s="33" t="s">
        <v>184</v>
      </c>
      <c r="C45" s="32" t="s">
        <v>225</v>
      </c>
      <c r="D45" s="34">
        <v>465.2</v>
      </c>
      <c r="E45" s="35">
        <v>465.2</v>
      </c>
      <c r="F45" s="35">
        <v>465.2</v>
      </c>
      <c r="G45" s="95">
        <v>0</v>
      </c>
      <c r="H45" s="95">
        <v>0</v>
      </c>
      <c r="I45" s="95">
        <v>0</v>
      </c>
      <c r="J45" s="96">
        <v>0</v>
      </c>
      <c r="K45" s="95">
        <v>0</v>
      </c>
      <c r="L45" s="36">
        <v>245.2</v>
      </c>
      <c r="M45" s="36">
        <v>245.2</v>
      </c>
      <c r="N45" s="36">
        <v>245.2</v>
      </c>
      <c r="O45" s="76">
        <v>245.2</v>
      </c>
      <c r="P45" s="140">
        <f aca="true" t="shared" si="5" ref="P45:P62">SUM(D45:O45)</f>
        <v>2376.3999999999996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2" customFormat="1" ht="45">
      <c r="A46" s="29" t="s">
        <v>362</v>
      </c>
      <c r="B46" s="117" t="s">
        <v>281</v>
      </c>
      <c r="C46" s="32" t="s">
        <v>270</v>
      </c>
      <c r="D46" s="34">
        <v>0</v>
      </c>
      <c r="E46" s="35">
        <v>0</v>
      </c>
      <c r="F46" s="95">
        <v>0</v>
      </c>
      <c r="G46" s="95">
        <v>4800</v>
      </c>
      <c r="H46" s="95">
        <v>13200</v>
      </c>
      <c r="I46" s="36">
        <v>6000</v>
      </c>
      <c r="J46" s="36">
        <v>3600</v>
      </c>
      <c r="K46" s="95">
        <v>0</v>
      </c>
      <c r="L46" s="36">
        <v>0</v>
      </c>
      <c r="M46" s="36">
        <v>0</v>
      </c>
      <c r="N46" s="36">
        <v>0</v>
      </c>
      <c r="O46" s="36">
        <v>0</v>
      </c>
      <c r="P46" s="140">
        <f t="shared" si="5"/>
        <v>27600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2" customFormat="1" ht="33.75">
      <c r="A47" s="29" t="s">
        <v>144</v>
      </c>
      <c r="B47" s="33" t="s">
        <v>145</v>
      </c>
      <c r="C47" s="32" t="s">
        <v>226</v>
      </c>
      <c r="D47" s="34">
        <v>952.62</v>
      </c>
      <c r="E47" s="35">
        <v>5752.37</v>
      </c>
      <c r="F47" s="35">
        <v>4397.16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36">
        <v>2601.17</v>
      </c>
      <c r="M47" s="36">
        <v>2711.18</v>
      </c>
      <c r="N47" s="66">
        <v>2967.87</v>
      </c>
      <c r="O47" s="76">
        <v>1905.24</v>
      </c>
      <c r="P47" s="140">
        <f t="shared" si="5"/>
        <v>21287.61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2" customFormat="1" ht="33.75">
      <c r="A48" s="29" t="s">
        <v>201</v>
      </c>
      <c r="B48" s="33" t="s">
        <v>66</v>
      </c>
      <c r="C48" s="32" t="s">
        <v>227</v>
      </c>
      <c r="D48" s="34">
        <v>3522.14</v>
      </c>
      <c r="E48" s="35">
        <v>4547.07</v>
      </c>
      <c r="F48" s="35">
        <v>3448.81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36">
        <v>6118.35</v>
      </c>
      <c r="M48" s="36">
        <v>4814.74</v>
      </c>
      <c r="N48" s="36">
        <v>4785.4</v>
      </c>
      <c r="O48" s="76">
        <v>4945.08</v>
      </c>
      <c r="P48" s="140">
        <f t="shared" si="5"/>
        <v>32181.590000000004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2" customFormat="1" ht="22.5">
      <c r="A49" s="29" t="s">
        <v>202</v>
      </c>
      <c r="B49" s="33" t="s">
        <v>137</v>
      </c>
      <c r="C49" s="32" t="s">
        <v>228</v>
      </c>
      <c r="D49" s="34">
        <v>3703.7</v>
      </c>
      <c r="E49" s="35">
        <v>9210.3</v>
      </c>
      <c r="F49" s="35">
        <v>5479.1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36">
        <v>6930</v>
      </c>
      <c r="M49" s="36">
        <v>5491.2</v>
      </c>
      <c r="N49" s="36">
        <v>3605.8</v>
      </c>
      <c r="O49" s="76">
        <v>7275.4</v>
      </c>
      <c r="P49" s="140">
        <f t="shared" si="5"/>
        <v>41695.5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2" customFormat="1" ht="21.75" customHeight="1">
      <c r="A50" s="29" t="s">
        <v>282</v>
      </c>
      <c r="B50" s="33" t="s">
        <v>137</v>
      </c>
      <c r="C50" s="32" t="s">
        <v>270</v>
      </c>
      <c r="D50" s="34">
        <v>0</v>
      </c>
      <c r="E50" s="35">
        <v>0</v>
      </c>
      <c r="F50" s="66">
        <v>0</v>
      </c>
      <c r="G50" s="76">
        <v>16800</v>
      </c>
      <c r="H50" s="76">
        <v>19200</v>
      </c>
      <c r="I50" s="36">
        <v>16800</v>
      </c>
      <c r="J50" s="34">
        <v>19200</v>
      </c>
      <c r="K50" s="36">
        <v>7200</v>
      </c>
      <c r="L50" s="36">
        <v>0</v>
      </c>
      <c r="M50" s="36">
        <v>0</v>
      </c>
      <c r="N50" s="36">
        <v>0</v>
      </c>
      <c r="O50" s="36">
        <v>0</v>
      </c>
      <c r="P50" s="140">
        <f t="shared" si="5"/>
        <v>79200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2" customFormat="1" ht="56.25">
      <c r="A51" s="30" t="s">
        <v>283</v>
      </c>
      <c r="B51" s="33" t="s">
        <v>137</v>
      </c>
      <c r="C51" s="32" t="s">
        <v>284</v>
      </c>
      <c r="D51" s="77">
        <v>0</v>
      </c>
      <c r="E51" s="76">
        <v>0</v>
      </c>
      <c r="F51" s="76">
        <v>0</v>
      </c>
      <c r="G51" s="76">
        <v>808.56</v>
      </c>
      <c r="H51" s="66">
        <v>0</v>
      </c>
      <c r="I51" s="66">
        <v>0</v>
      </c>
      <c r="J51" s="66">
        <v>0</v>
      </c>
      <c r="K51" s="66">
        <v>0</v>
      </c>
      <c r="L51" s="36">
        <v>0</v>
      </c>
      <c r="M51" s="36">
        <v>0</v>
      </c>
      <c r="N51" s="36">
        <v>0</v>
      </c>
      <c r="O51" s="36">
        <v>0</v>
      </c>
      <c r="P51" s="140">
        <f>SUM(D51:O51)</f>
        <v>808.56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2" customFormat="1" ht="22.5">
      <c r="A52" s="29" t="s">
        <v>203</v>
      </c>
      <c r="B52" s="33" t="s">
        <v>37</v>
      </c>
      <c r="C52" s="32" t="s">
        <v>229</v>
      </c>
      <c r="D52" s="34">
        <v>7139.2</v>
      </c>
      <c r="E52" s="35">
        <v>5810.27</v>
      </c>
      <c r="F52" s="35">
        <v>1961.2</v>
      </c>
      <c r="G52" s="95">
        <v>0</v>
      </c>
      <c r="H52" s="95">
        <v>0</v>
      </c>
      <c r="I52" s="66">
        <v>0</v>
      </c>
      <c r="J52" s="66">
        <v>0</v>
      </c>
      <c r="K52" s="66">
        <v>0</v>
      </c>
      <c r="L52" s="36">
        <v>5022.4</v>
      </c>
      <c r="M52" s="36">
        <v>4032.4</v>
      </c>
      <c r="N52" s="66">
        <v>3730.19</v>
      </c>
      <c r="O52" s="76">
        <v>4765.79</v>
      </c>
      <c r="P52" s="140">
        <f t="shared" si="5"/>
        <v>32461.45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2" customFormat="1" ht="45">
      <c r="A53" s="29" t="s">
        <v>285</v>
      </c>
      <c r="B53" s="33" t="s">
        <v>37</v>
      </c>
      <c r="C53" s="32" t="s">
        <v>270</v>
      </c>
      <c r="D53" s="34">
        <v>0</v>
      </c>
      <c r="E53" s="35">
        <v>0</v>
      </c>
      <c r="F53" s="35">
        <v>1200</v>
      </c>
      <c r="G53" s="95">
        <v>9600</v>
      </c>
      <c r="H53" s="95">
        <v>9600</v>
      </c>
      <c r="I53" s="36">
        <v>13200</v>
      </c>
      <c r="J53" s="34">
        <v>12000</v>
      </c>
      <c r="K53" s="66">
        <v>0</v>
      </c>
      <c r="L53" s="36">
        <v>0</v>
      </c>
      <c r="M53" s="36">
        <v>0</v>
      </c>
      <c r="N53" s="36">
        <v>0</v>
      </c>
      <c r="O53" s="36">
        <v>0</v>
      </c>
      <c r="P53" s="140">
        <f t="shared" si="5"/>
        <v>45600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s="2" customFormat="1" ht="33.75">
      <c r="A54" s="29" t="s">
        <v>104</v>
      </c>
      <c r="B54" s="33" t="s">
        <v>51</v>
      </c>
      <c r="C54" s="32" t="s">
        <v>230</v>
      </c>
      <c r="D54" s="34">
        <v>26267.6</v>
      </c>
      <c r="E54" s="35">
        <v>20078.8</v>
      </c>
      <c r="F54" s="35">
        <v>6321.95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140">
        <f t="shared" si="5"/>
        <v>52668.34999999999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2" customFormat="1" ht="22.5">
      <c r="A55" s="29" t="s">
        <v>20</v>
      </c>
      <c r="B55" s="33" t="s">
        <v>25</v>
      </c>
      <c r="C55" s="32" t="s">
        <v>231</v>
      </c>
      <c r="D55" s="34">
        <v>6473.5</v>
      </c>
      <c r="E55" s="35">
        <v>9963</v>
      </c>
      <c r="F55" s="35">
        <v>5405.5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36">
        <v>3939.5</v>
      </c>
      <c r="M55" s="36">
        <v>4634</v>
      </c>
      <c r="N55" s="36">
        <v>3135.5</v>
      </c>
      <c r="O55" s="76">
        <v>4455</v>
      </c>
      <c r="P55" s="140">
        <f t="shared" si="5"/>
        <v>38006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2" customFormat="1" ht="45">
      <c r="A56" s="29" t="s">
        <v>350</v>
      </c>
      <c r="B56" s="33" t="s">
        <v>25</v>
      </c>
      <c r="C56" s="32" t="s">
        <v>270</v>
      </c>
      <c r="D56" s="77">
        <v>0</v>
      </c>
      <c r="E56" s="76">
        <v>0</v>
      </c>
      <c r="F56" s="76">
        <v>2400</v>
      </c>
      <c r="G56" s="76">
        <v>9600</v>
      </c>
      <c r="H56" s="76">
        <v>12000</v>
      </c>
      <c r="I56" s="36">
        <v>9600</v>
      </c>
      <c r="J56" s="36">
        <v>9600</v>
      </c>
      <c r="K56" s="36">
        <v>4800</v>
      </c>
      <c r="L56" s="36">
        <v>0</v>
      </c>
      <c r="M56" s="36">
        <v>0</v>
      </c>
      <c r="N56" s="36">
        <v>0</v>
      </c>
      <c r="O56" s="36">
        <v>0</v>
      </c>
      <c r="P56" s="140">
        <f t="shared" si="5"/>
        <v>48000</v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2" customFormat="1" ht="33.75" customHeight="1">
      <c r="A57" s="29" t="s">
        <v>286</v>
      </c>
      <c r="B57" s="119" t="s">
        <v>287</v>
      </c>
      <c r="C57" s="32" t="s">
        <v>270</v>
      </c>
      <c r="D57" s="76">
        <v>0</v>
      </c>
      <c r="E57" s="76">
        <v>0</v>
      </c>
      <c r="F57" s="66">
        <v>0</v>
      </c>
      <c r="G57" s="76">
        <v>2400</v>
      </c>
      <c r="H57" s="66">
        <v>0</v>
      </c>
      <c r="I57" s="66">
        <v>0</v>
      </c>
      <c r="J57" s="36">
        <v>2400</v>
      </c>
      <c r="K57" s="96">
        <v>0</v>
      </c>
      <c r="L57" s="36">
        <v>0</v>
      </c>
      <c r="M57" s="36">
        <v>0</v>
      </c>
      <c r="N57" s="36">
        <v>0</v>
      </c>
      <c r="O57" s="36">
        <v>0</v>
      </c>
      <c r="P57" s="140">
        <f t="shared" si="5"/>
        <v>4800</v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2" customFormat="1" ht="33.75">
      <c r="A58" s="29" t="s">
        <v>100</v>
      </c>
      <c r="B58" s="33" t="s">
        <v>68</v>
      </c>
      <c r="C58" s="32" t="s">
        <v>232</v>
      </c>
      <c r="D58" s="34">
        <v>14596</v>
      </c>
      <c r="E58" s="35">
        <v>13172</v>
      </c>
      <c r="F58" s="35">
        <v>12460</v>
      </c>
      <c r="G58" s="66">
        <v>0</v>
      </c>
      <c r="H58" s="66">
        <v>0</v>
      </c>
      <c r="I58" s="66">
        <v>0</v>
      </c>
      <c r="J58" s="66">
        <v>0</v>
      </c>
      <c r="K58" s="96">
        <v>0</v>
      </c>
      <c r="L58" s="36">
        <v>12460</v>
      </c>
      <c r="M58" s="96">
        <v>0</v>
      </c>
      <c r="N58" s="96">
        <v>0</v>
      </c>
      <c r="O58" s="36">
        <v>0</v>
      </c>
      <c r="P58" s="140">
        <f t="shared" si="5"/>
        <v>52688</v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2" customFormat="1" ht="22.5">
      <c r="A59" s="29" t="s">
        <v>21</v>
      </c>
      <c r="B59" s="33" t="s">
        <v>28</v>
      </c>
      <c r="C59" s="32" t="s">
        <v>213</v>
      </c>
      <c r="D59" s="45">
        <v>5681.5</v>
      </c>
      <c r="E59" s="36">
        <v>4939</v>
      </c>
      <c r="F59" s="36">
        <v>5208.5</v>
      </c>
      <c r="G59" s="66">
        <v>0</v>
      </c>
      <c r="H59" s="66">
        <v>0</v>
      </c>
      <c r="I59" s="66">
        <v>0</v>
      </c>
      <c r="J59" s="66">
        <v>0</v>
      </c>
      <c r="K59" s="96">
        <v>0</v>
      </c>
      <c r="L59" s="36">
        <v>2200</v>
      </c>
      <c r="M59" s="36">
        <v>2970</v>
      </c>
      <c r="N59" s="66">
        <v>3910.5</v>
      </c>
      <c r="O59" s="76">
        <v>4466</v>
      </c>
      <c r="P59" s="140">
        <f t="shared" si="5"/>
        <v>29375.5</v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2" customFormat="1" ht="22.5">
      <c r="A60" s="29" t="s">
        <v>142</v>
      </c>
      <c r="B60" s="33" t="s">
        <v>143</v>
      </c>
      <c r="C60" s="32" t="s">
        <v>233</v>
      </c>
      <c r="D60" s="77">
        <v>16770.7</v>
      </c>
      <c r="E60" s="76">
        <v>18228.4</v>
      </c>
      <c r="F60" s="76">
        <v>11913.7</v>
      </c>
      <c r="G60" s="66">
        <v>0</v>
      </c>
      <c r="H60" s="66">
        <v>0</v>
      </c>
      <c r="I60" s="66">
        <v>0</v>
      </c>
      <c r="J60" s="66">
        <v>0</v>
      </c>
      <c r="K60" s="96">
        <v>0</v>
      </c>
      <c r="L60" s="36">
        <v>13412.5</v>
      </c>
      <c r="M60" s="36">
        <v>14032.8</v>
      </c>
      <c r="N60" s="66">
        <v>11529.1</v>
      </c>
      <c r="O60" s="76">
        <v>16747.7</v>
      </c>
      <c r="P60" s="140">
        <f t="shared" si="5"/>
        <v>102634.90000000001</v>
      </c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2" customFormat="1" ht="45">
      <c r="A61" s="29" t="s">
        <v>288</v>
      </c>
      <c r="B61" s="33" t="s">
        <v>143</v>
      </c>
      <c r="C61" s="32" t="s">
        <v>270</v>
      </c>
      <c r="D61" s="77">
        <v>0</v>
      </c>
      <c r="E61" s="76">
        <v>0</v>
      </c>
      <c r="F61" s="76">
        <v>3600</v>
      </c>
      <c r="G61" s="76">
        <v>14400</v>
      </c>
      <c r="H61" s="76">
        <v>19200</v>
      </c>
      <c r="I61" s="76">
        <v>20400</v>
      </c>
      <c r="J61" s="36">
        <v>16800</v>
      </c>
      <c r="K61" s="96">
        <v>0</v>
      </c>
      <c r="L61" s="36">
        <v>0</v>
      </c>
      <c r="M61" s="36">
        <v>0</v>
      </c>
      <c r="N61" s="36">
        <v>0</v>
      </c>
      <c r="O61" s="36">
        <v>0</v>
      </c>
      <c r="P61" s="140">
        <f t="shared" si="5"/>
        <v>74400</v>
      </c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2" customFormat="1" ht="22.5">
      <c r="A62" s="29" t="s">
        <v>164</v>
      </c>
      <c r="B62" s="33" t="s">
        <v>165</v>
      </c>
      <c r="C62" s="32" t="s">
        <v>234</v>
      </c>
      <c r="D62" s="46">
        <v>3657.5</v>
      </c>
      <c r="E62" s="47">
        <v>2007.5</v>
      </c>
      <c r="F62" s="47">
        <v>2090</v>
      </c>
      <c r="G62" s="66">
        <v>0</v>
      </c>
      <c r="H62" s="66">
        <v>0</v>
      </c>
      <c r="I62" s="66">
        <v>0</v>
      </c>
      <c r="J62" s="66">
        <v>0</v>
      </c>
      <c r="K62" s="96">
        <v>0</v>
      </c>
      <c r="L62" s="47">
        <v>5252.5</v>
      </c>
      <c r="M62" s="36">
        <v>3932.5</v>
      </c>
      <c r="N62" s="36">
        <v>3602.5</v>
      </c>
      <c r="O62" s="76">
        <v>4455</v>
      </c>
      <c r="P62" s="140">
        <f t="shared" si="5"/>
        <v>24997.5</v>
      </c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2" customFormat="1" ht="33.75">
      <c r="A63" s="29" t="s">
        <v>204</v>
      </c>
      <c r="B63" s="33" t="s">
        <v>185</v>
      </c>
      <c r="C63" s="32" t="s">
        <v>235</v>
      </c>
      <c r="D63" s="46">
        <v>6060.6</v>
      </c>
      <c r="E63" s="47">
        <v>3030.3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96">
        <v>0</v>
      </c>
      <c r="L63" s="47">
        <v>6968.1</v>
      </c>
      <c r="M63" s="36">
        <v>10080.9</v>
      </c>
      <c r="N63" s="36">
        <v>8040.6</v>
      </c>
      <c r="O63" s="76">
        <v>11835.6</v>
      </c>
      <c r="P63" s="140">
        <f aca="true" t="shared" si="6" ref="P63:P73">SUM(D63:O63)</f>
        <v>46016.1</v>
      </c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2" customFormat="1" ht="31.5" customHeight="1">
      <c r="A64" s="29" t="s">
        <v>289</v>
      </c>
      <c r="B64" s="117" t="s">
        <v>290</v>
      </c>
      <c r="C64" s="32" t="s">
        <v>270</v>
      </c>
      <c r="D64" s="77">
        <v>0</v>
      </c>
      <c r="E64" s="76">
        <v>0</v>
      </c>
      <c r="F64" s="66">
        <v>0</v>
      </c>
      <c r="G64" s="76">
        <v>2400</v>
      </c>
      <c r="H64" s="76">
        <v>4800</v>
      </c>
      <c r="I64" s="47">
        <v>12000</v>
      </c>
      <c r="J64" s="36">
        <v>7200</v>
      </c>
      <c r="K64" s="47">
        <v>2400</v>
      </c>
      <c r="L64" s="47">
        <v>0</v>
      </c>
      <c r="M64" s="47">
        <v>0</v>
      </c>
      <c r="N64" s="47">
        <v>0</v>
      </c>
      <c r="O64" s="47">
        <v>0</v>
      </c>
      <c r="P64" s="140">
        <f t="shared" si="6"/>
        <v>28800</v>
      </c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2" customFormat="1" ht="31.5" customHeight="1">
      <c r="A65" s="29" t="s">
        <v>291</v>
      </c>
      <c r="B65" s="117" t="s">
        <v>292</v>
      </c>
      <c r="C65" s="32" t="s">
        <v>270</v>
      </c>
      <c r="D65" s="77">
        <v>0</v>
      </c>
      <c r="E65" s="76">
        <v>0</v>
      </c>
      <c r="F65" s="66">
        <v>0</v>
      </c>
      <c r="G65" s="66">
        <v>0</v>
      </c>
      <c r="H65" s="76">
        <v>6000</v>
      </c>
      <c r="I65" s="47">
        <v>2400</v>
      </c>
      <c r="J65" s="36">
        <v>2400</v>
      </c>
      <c r="K65" s="66">
        <v>0</v>
      </c>
      <c r="L65" s="47">
        <v>0</v>
      </c>
      <c r="M65" s="47">
        <v>0</v>
      </c>
      <c r="N65" s="47">
        <v>0</v>
      </c>
      <c r="O65" s="47">
        <v>0</v>
      </c>
      <c r="P65" s="140">
        <f t="shared" si="6"/>
        <v>10800</v>
      </c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s="2" customFormat="1" ht="22.5">
      <c r="A66" s="29" t="s">
        <v>205</v>
      </c>
      <c r="B66" s="33" t="s">
        <v>181</v>
      </c>
      <c r="C66" s="32" t="s">
        <v>234</v>
      </c>
      <c r="D66" s="34">
        <v>1017.5</v>
      </c>
      <c r="E66" s="35">
        <v>1215.5</v>
      </c>
      <c r="F66" s="35">
        <v>951.5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96">
        <v>0</v>
      </c>
      <c r="M66" s="96">
        <v>0</v>
      </c>
      <c r="N66" s="96">
        <v>0</v>
      </c>
      <c r="O66" s="47">
        <v>0</v>
      </c>
      <c r="P66" s="140">
        <f t="shared" si="6"/>
        <v>3184.5</v>
      </c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s="2" customFormat="1" ht="45">
      <c r="A67" s="29" t="s">
        <v>351</v>
      </c>
      <c r="B67" s="147" t="s">
        <v>352</v>
      </c>
      <c r="C67" s="148" t="s">
        <v>270</v>
      </c>
      <c r="D67" s="34"/>
      <c r="E67" s="35"/>
      <c r="F67" s="35"/>
      <c r="G67" s="66"/>
      <c r="H67" s="66"/>
      <c r="I67" s="36">
        <v>0</v>
      </c>
      <c r="J67" s="36">
        <v>4800</v>
      </c>
      <c r="K67" s="66">
        <v>0</v>
      </c>
      <c r="L67" s="36">
        <v>0</v>
      </c>
      <c r="M67" s="36">
        <v>0</v>
      </c>
      <c r="N67" s="36">
        <v>0</v>
      </c>
      <c r="O67" s="36">
        <v>0</v>
      </c>
      <c r="P67" s="140">
        <f t="shared" si="6"/>
        <v>4800</v>
      </c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2" customFormat="1" ht="33.75">
      <c r="A68" s="29" t="s">
        <v>97</v>
      </c>
      <c r="B68" s="33" t="s">
        <v>29</v>
      </c>
      <c r="C68" s="32" t="s">
        <v>236</v>
      </c>
      <c r="D68" s="70">
        <v>12538.2</v>
      </c>
      <c r="E68" s="71">
        <v>17690.6</v>
      </c>
      <c r="F68" s="71">
        <v>13219.1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36">
        <v>13180.6</v>
      </c>
      <c r="M68" s="36">
        <v>12606.4</v>
      </c>
      <c r="N68" s="66">
        <v>7874.2</v>
      </c>
      <c r="O68" s="76">
        <v>8550.7</v>
      </c>
      <c r="P68" s="140">
        <f t="shared" si="6"/>
        <v>85659.79999999999</v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s="2" customFormat="1" ht="39.75" customHeight="1">
      <c r="A69" s="29" t="s">
        <v>353</v>
      </c>
      <c r="B69" s="120" t="s">
        <v>293</v>
      </c>
      <c r="C69" s="32" t="s">
        <v>270</v>
      </c>
      <c r="D69" s="76">
        <v>0</v>
      </c>
      <c r="E69" s="76">
        <v>0</v>
      </c>
      <c r="F69" s="76">
        <v>0</v>
      </c>
      <c r="G69" s="76">
        <v>0</v>
      </c>
      <c r="H69" s="36">
        <v>2400</v>
      </c>
      <c r="I69" s="66">
        <v>0</v>
      </c>
      <c r="J69" s="36">
        <v>2400</v>
      </c>
      <c r="K69" s="66">
        <v>0</v>
      </c>
      <c r="L69" s="36">
        <v>0</v>
      </c>
      <c r="M69" s="36">
        <v>0</v>
      </c>
      <c r="N69" s="36">
        <v>0</v>
      </c>
      <c r="O69" s="36">
        <v>0</v>
      </c>
      <c r="P69" s="140">
        <f t="shared" si="6"/>
        <v>4800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s="2" customFormat="1" ht="39.75" customHeight="1">
      <c r="A70" s="29" t="s">
        <v>294</v>
      </c>
      <c r="B70" s="120" t="s">
        <v>295</v>
      </c>
      <c r="C70" s="32" t="s">
        <v>270</v>
      </c>
      <c r="D70" s="76">
        <v>0</v>
      </c>
      <c r="E70" s="76">
        <v>0</v>
      </c>
      <c r="F70" s="66">
        <v>0</v>
      </c>
      <c r="G70" s="76">
        <v>3600</v>
      </c>
      <c r="H70" s="76">
        <v>6000</v>
      </c>
      <c r="I70" s="72">
        <v>2400</v>
      </c>
      <c r="J70" s="36">
        <v>2400</v>
      </c>
      <c r="K70" s="66">
        <v>0</v>
      </c>
      <c r="L70" s="36">
        <v>0</v>
      </c>
      <c r="M70" s="36">
        <v>0</v>
      </c>
      <c r="N70" s="36">
        <v>0</v>
      </c>
      <c r="O70" s="36">
        <v>0</v>
      </c>
      <c r="P70" s="140">
        <f t="shared" si="6"/>
        <v>14400</v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s="2" customFormat="1" ht="22.5">
      <c r="A71" s="29" t="s">
        <v>123</v>
      </c>
      <c r="B71" s="33" t="s">
        <v>125</v>
      </c>
      <c r="C71" s="32" t="s">
        <v>215</v>
      </c>
      <c r="D71" s="34">
        <v>1565.6</v>
      </c>
      <c r="E71" s="35">
        <v>2996</v>
      </c>
      <c r="F71" s="35">
        <v>1565.6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36">
        <v>5498.27</v>
      </c>
      <c r="M71" s="36">
        <v>4311.6</v>
      </c>
      <c r="N71" s="36">
        <v>2757.87</v>
      </c>
      <c r="O71" s="76">
        <v>4016.4</v>
      </c>
      <c r="P71" s="140">
        <f t="shared" si="6"/>
        <v>22711.340000000004</v>
      </c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s="2" customFormat="1" ht="45">
      <c r="A72" s="29" t="s">
        <v>354</v>
      </c>
      <c r="B72" s="33" t="s">
        <v>125</v>
      </c>
      <c r="C72" s="32" t="s">
        <v>270</v>
      </c>
      <c r="D72" s="76">
        <v>0</v>
      </c>
      <c r="E72" s="76">
        <v>0</v>
      </c>
      <c r="F72" s="66">
        <v>0</v>
      </c>
      <c r="G72" s="76">
        <v>2400</v>
      </c>
      <c r="H72" s="66">
        <v>0</v>
      </c>
      <c r="I72" s="66">
        <v>0</v>
      </c>
      <c r="J72" s="66">
        <v>0</v>
      </c>
      <c r="K72" s="66">
        <v>0</v>
      </c>
      <c r="L72" s="36">
        <v>0</v>
      </c>
      <c r="M72" s="36">
        <v>0</v>
      </c>
      <c r="N72" s="36">
        <v>0</v>
      </c>
      <c r="O72" s="36">
        <v>0</v>
      </c>
      <c r="P72" s="140">
        <f t="shared" si="6"/>
        <v>2400</v>
      </c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s="2" customFormat="1" ht="22.5">
      <c r="A73" s="29" t="s">
        <v>105</v>
      </c>
      <c r="B73" s="33" t="s">
        <v>38</v>
      </c>
      <c r="C73" s="32" t="s">
        <v>233</v>
      </c>
      <c r="D73" s="34">
        <v>6935</v>
      </c>
      <c r="E73" s="35">
        <v>6780</v>
      </c>
      <c r="F73" s="35">
        <v>6530</v>
      </c>
      <c r="G73" s="66">
        <v>0</v>
      </c>
      <c r="H73" s="66">
        <v>0</v>
      </c>
      <c r="I73" s="66">
        <v>0</v>
      </c>
      <c r="J73" s="76">
        <v>0</v>
      </c>
      <c r="K73" s="76">
        <v>0</v>
      </c>
      <c r="L73" s="36">
        <v>0</v>
      </c>
      <c r="M73" s="36">
        <v>0</v>
      </c>
      <c r="N73" s="36">
        <v>0</v>
      </c>
      <c r="O73" s="36">
        <v>0</v>
      </c>
      <c r="P73" s="140">
        <f t="shared" si="6"/>
        <v>20245</v>
      </c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s="2" customFormat="1" ht="45">
      <c r="A74" s="29" t="s">
        <v>102</v>
      </c>
      <c r="B74" s="33" t="s">
        <v>90</v>
      </c>
      <c r="C74" s="32" t="s">
        <v>237</v>
      </c>
      <c r="D74" s="34">
        <v>9661</v>
      </c>
      <c r="E74" s="35">
        <v>9522</v>
      </c>
      <c r="F74" s="35">
        <v>6717.5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36">
        <v>4434.5</v>
      </c>
      <c r="M74" s="36">
        <v>4060</v>
      </c>
      <c r="N74" s="36">
        <v>3692</v>
      </c>
      <c r="O74" s="76">
        <v>4367</v>
      </c>
      <c r="P74" s="140">
        <f aca="true" t="shared" si="7" ref="P74:P93">SUM(D74:O74)</f>
        <v>42454</v>
      </c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s="2" customFormat="1" ht="45">
      <c r="A75" s="29" t="s">
        <v>296</v>
      </c>
      <c r="B75" s="33" t="s">
        <v>90</v>
      </c>
      <c r="C75" s="32" t="s">
        <v>270</v>
      </c>
      <c r="D75" s="76">
        <v>0</v>
      </c>
      <c r="E75" s="76">
        <v>0</v>
      </c>
      <c r="F75" s="66">
        <v>0</v>
      </c>
      <c r="G75" s="76">
        <v>19200</v>
      </c>
      <c r="H75" s="76">
        <v>24000</v>
      </c>
      <c r="I75" s="36">
        <v>24000</v>
      </c>
      <c r="J75" s="36">
        <v>14400</v>
      </c>
      <c r="K75" s="36">
        <v>4800</v>
      </c>
      <c r="L75" s="36">
        <v>0</v>
      </c>
      <c r="M75" s="36">
        <v>0</v>
      </c>
      <c r="N75" s="36">
        <v>0</v>
      </c>
      <c r="O75" s="36">
        <v>0</v>
      </c>
      <c r="P75" s="140">
        <f t="shared" si="7"/>
        <v>86400</v>
      </c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s="2" customFormat="1" ht="56.25">
      <c r="A76" s="29" t="s">
        <v>297</v>
      </c>
      <c r="B76" s="33" t="s">
        <v>90</v>
      </c>
      <c r="C76" s="32" t="s">
        <v>284</v>
      </c>
      <c r="D76" s="77">
        <v>0</v>
      </c>
      <c r="E76" s="76">
        <v>0</v>
      </c>
      <c r="F76" s="76">
        <v>0</v>
      </c>
      <c r="G76" s="76">
        <v>160.66</v>
      </c>
      <c r="H76" s="66">
        <v>0</v>
      </c>
      <c r="I76" s="36">
        <v>404.28</v>
      </c>
      <c r="J76" s="66">
        <v>0</v>
      </c>
      <c r="K76" s="66">
        <v>0</v>
      </c>
      <c r="L76" s="36">
        <v>0</v>
      </c>
      <c r="M76" s="36">
        <v>0</v>
      </c>
      <c r="N76" s="36">
        <v>0</v>
      </c>
      <c r="O76" s="36">
        <v>0</v>
      </c>
      <c r="P76" s="140">
        <f t="shared" si="7"/>
        <v>564.9399999999999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256" s="2" customFormat="1" ht="45">
      <c r="A77" s="29" t="s">
        <v>298</v>
      </c>
      <c r="B77" s="120" t="s">
        <v>299</v>
      </c>
      <c r="C77" s="32" t="s">
        <v>270</v>
      </c>
      <c r="D77" s="77">
        <v>0</v>
      </c>
      <c r="E77" s="76">
        <v>0</v>
      </c>
      <c r="F77" s="76">
        <v>2400</v>
      </c>
      <c r="G77" s="76">
        <v>21600</v>
      </c>
      <c r="H77" s="76">
        <v>21600</v>
      </c>
      <c r="I77" s="36">
        <v>24000</v>
      </c>
      <c r="J77" s="36">
        <v>28800</v>
      </c>
      <c r="K77" s="36">
        <v>14400</v>
      </c>
      <c r="L77" s="36">
        <v>0</v>
      </c>
      <c r="M77" s="36">
        <v>0</v>
      </c>
      <c r="N77" s="36">
        <v>0</v>
      </c>
      <c r="O77" s="36">
        <v>0</v>
      </c>
      <c r="P77" s="140">
        <f t="shared" si="7"/>
        <v>112800</v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1:256" s="2" customFormat="1" ht="33.75">
      <c r="A78" s="29" t="s">
        <v>103</v>
      </c>
      <c r="B78" s="33" t="s">
        <v>91</v>
      </c>
      <c r="C78" s="32" t="s">
        <v>216</v>
      </c>
      <c r="D78" s="34">
        <v>8305</v>
      </c>
      <c r="E78" s="35">
        <v>7865</v>
      </c>
      <c r="F78" s="35">
        <v>7562.5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36">
        <v>9982.5</v>
      </c>
      <c r="M78" s="36">
        <v>8855</v>
      </c>
      <c r="N78" s="36">
        <v>10450</v>
      </c>
      <c r="O78" s="76">
        <v>9020</v>
      </c>
      <c r="P78" s="118">
        <f t="shared" si="7"/>
        <v>62040</v>
      </c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1:256" s="2" customFormat="1" ht="45">
      <c r="A79" s="29" t="s">
        <v>300</v>
      </c>
      <c r="B79" s="33" t="s">
        <v>91</v>
      </c>
      <c r="C79" s="32" t="s">
        <v>270</v>
      </c>
      <c r="D79" s="77">
        <v>0</v>
      </c>
      <c r="E79" s="76">
        <v>0</v>
      </c>
      <c r="F79" s="66">
        <v>0</v>
      </c>
      <c r="G79" s="76">
        <v>24000</v>
      </c>
      <c r="H79" s="76">
        <f>10800+10800</f>
        <v>21600</v>
      </c>
      <c r="I79" s="36">
        <v>9600</v>
      </c>
      <c r="J79" s="76">
        <v>33600</v>
      </c>
      <c r="K79" s="36">
        <v>2400</v>
      </c>
      <c r="L79" s="36">
        <v>0</v>
      </c>
      <c r="M79" s="36">
        <v>0</v>
      </c>
      <c r="N79" s="36">
        <v>0</v>
      </c>
      <c r="O79" s="36">
        <v>0</v>
      </c>
      <c r="P79" s="140">
        <f aca="true" t="shared" si="8" ref="P79:P86">SUM(D79:O79)</f>
        <v>91200</v>
      </c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1:256" s="2" customFormat="1" ht="48" customHeight="1">
      <c r="A80" s="29" t="s">
        <v>301</v>
      </c>
      <c r="B80" s="33" t="s">
        <v>91</v>
      </c>
      <c r="C80" s="32" t="s">
        <v>284</v>
      </c>
      <c r="D80" s="77">
        <v>0</v>
      </c>
      <c r="E80" s="76">
        <v>0</v>
      </c>
      <c r="F80" s="76">
        <v>0</v>
      </c>
      <c r="G80" s="76">
        <v>404.28</v>
      </c>
      <c r="H80" s="76">
        <v>160.66</v>
      </c>
      <c r="I80" s="36">
        <v>160.66</v>
      </c>
      <c r="J80" s="77">
        <v>160.66</v>
      </c>
      <c r="K80" s="66">
        <v>0</v>
      </c>
      <c r="L80" s="36">
        <v>0</v>
      </c>
      <c r="M80" s="36">
        <v>0</v>
      </c>
      <c r="N80" s="36">
        <v>0</v>
      </c>
      <c r="O80" s="36">
        <v>0</v>
      </c>
      <c r="P80" s="140">
        <f t="shared" si="8"/>
        <v>886.2599999999999</v>
      </c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1:256" s="2" customFormat="1" ht="36" customHeight="1">
      <c r="A81" s="121" t="s">
        <v>303</v>
      </c>
      <c r="B81" s="117" t="s">
        <v>302</v>
      </c>
      <c r="C81" s="32" t="s">
        <v>230</v>
      </c>
      <c r="D81" s="77">
        <v>0</v>
      </c>
      <c r="E81" s="76">
        <v>0</v>
      </c>
      <c r="F81" s="76">
        <v>6736.96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140">
        <f t="shared" si="8"/>
        <v>6736.96</v>
      </c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1:256" s="2" customFormat="1" ht="36" customHeight="1">
      <c r="A82" s="121" t="s">
        <v>303</v>
      </c>
      <c r="B82" s="117" t="s">
        <v>302</v>
      </c>
      <c r="C82" s="63" t="s">
        <v>304</v>
      </c>
      <c r="D82" s="77">
        <v>0</v>
      </c>
      <c r="E82" s="122">
        <v>0</v>
      </c>
      <c r="F82" s="95">
        <v>0</v>
      </c>
      <c r="G82" s="35">
        <v>5128</v>
      </c>
      <c r="H82" s="35">
        <v>5496</v>
      </c>
      <c r="I82" s="35">
        <v>5870</v>
      </c>
      <c r="J82" s="77">
        <v>6690</v>
      </c>
      <c r="K82" s="35">
        <v>5045</v>
      </c>
      <c r="L82" s="35">
        <v>11245</v>
      </c>
      <c r="M82" s="35">
        <v>10036</v>
      </c>
      <c r="N82" s="35">
        <v>15831</v>
      </c>
      <c r="O82" s="35">
        <v>12837</v>
      </c>
      <c r="P82" s="140">
        <f t="shared" si="8"/>
        <v>78178</v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s="2" customFormat="1" ht="31.5" customHeight="1">
      <c r="A83" s="121" t="s">
        <v>367</v>
      </c>
      <c r="B83" s="147" t="s">
        <v>368</v>
      </c>
      <c r="C83" s="41" t="s">
        <v>244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35">
        <v>2420</v>
      </c>
      <c r="M83" s="35">
        <v>7223.34</v>
      </c>
      <c r="N83" s="35">
        <v>6380</v>
      </c>
      <c r="O83" s="35">
        <v>4656.67</v>
      </c>
      <c r="P83" s="140">
        <f t="shared" si="8"/>
        <v>20680.010000000002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s="2" customFormat="1" ht="33" customHeight="1">
      <c r="A84" s="29" t="s">
        <v>60</v>
      </c>
      <c r="B84" s="33" t="s">
        <v>64</v>
      </c>
      <c r="C84" s="32" t="s">
        <v>238</v>
      </c>
      <c r="D84" s="77">
        <v>27688.1</v>
      </c>
      <c r="E84" s="76">
        <v>28035.7</v>
      </c>
      <c r="F84" s="76">
        <v>26882.35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36">
        <v>26939</v>
      </c>
      <c r="M84" s="36">
        <v>33715.65</v>
      </c>
      <c r="N84" s="36">
        <v>45379.8</v>
      </c>
      <c r="O84" s="76">
        <v>40888.85</v>
      </c>
      <c r="P84" s="140">
        <f t="shared" si="8"/>
        <v>229529.44999999998</v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s="2" customFormat="1" ht="33" customHeight="1">
      <c r="A85" s="29" t="s">
        <v>305</v>
      </c>
      <c r="B85" s="33" t="s">
        <v>64</v>
      </c>
      <c r="C85" s="32" t="s">
        <v>270</v>
      </c>
      <c r="D85" s="77">
        <v>0</v>
      </c>
      <c r="E85" s="76">
        <v>0</v>
      </c>
      <c r="F85" s="76">
        <v>2400</v>
      </c>
      <c r="G85" s="76">
        <v>9600</v>
      </c>
      <c r="H85" s="76">
        <v>7200</v>
      </c>
      <c r="I85" s="36">
        <v>10800</v>
      </c>
      <c r="J85" s="77">
        <v>9600</v>
      </c>
      <c r="K85" s="95">
        <v>0</v>
      </c>
      <c r="L85" s="36">
        <v>0</v>
      </c>
      <c r="M85" s="36">
        <v>0</v>
      </c>
      <c r="N85" s="36">
        <v>0</v>
      </c>
      <c r="O85" s="36">
        <v>0</v>
      </c>
      <c r="P85" s="140">
        <f t="shared" si="8"/>
        <v>39600</v>
      </c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s="2" customFormat="1" ht="33.75">
      <c r="A86" s="29" t="s">
        <v>206</v>
      </c>
      <c r="B86" s="33" t="s">
        <v>36</v>
      </c>
      <c r="C86" s="32" t="s">
        <v>239</v>
      </c>
      <c r="D86" s="36">
        <v>500</v>
      </c>
      <c r="E86" s="36">
        <v>150</v>
      </c>
      <c r="F86" s="35">
        <v>350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73">
        <v>100</v>
      </c>
      <c r="M86" s="73">
        <v>550</v>
      </c>
      <c r="N86" s="76">
        <v>350</v>
      </c>
      <c r="O86" s="76">
        <v>200</v>
      </c>
      <c r="P86" s="140">
        <f t="shared" si="8"/>
        <v>2200</v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s="2" customFormat="1" ht="33.75">
      <c r="A87" s="29" t="s">
        <v>207</v>
      </c>
      <c r="B87" s="33" t="s">
        <v>36</v>
      </c>
      <c r="C87" s="32" t="s">
        <v>240</v>
      </c>
      <c r="D87" s="34">
        <v>13267.5</v>
      </c>
      <c r="E87" s="35">
        <v>13170.5</v>
      </c>
      <c r="F87" s="35">
        <v>8470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36">
        <v>16601.5</v>
      </c>
      <c r="M87" s="36">
        <v>17667</v>
      </c>
      <c r="N87" s="36">
        <v>16614</v>
      </c>
      <c r="O87" s="76">
        <v>14351.5</v>
      </c>
      <c r="P87" s="140">
        <f t="shared" si="7"/>
        <v>100142</v>
      </c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s="2" customFormat="1" ht="45">
      <c r="A88" s="29" t="s">
        <v>306</v>
      </c>
      <c r="B88" s="33" t="s">
        <v>36</v>
      </c>
      <c r="C88" s="32" t="s">
        <v>270</v>
      </c>
      <c r="D88" s="77">
        <v>0</v>
      </c>
      <c r="E88" s="76">
        <v>0</v>
      </c>
      <c r="F88" s="76">
        <v>2400</v>
      </c>
      <c r="G88" s="76">
        <v>9600</v>
      </c>
      <c r="H88" s="76">
        <v>13200</v>
      </c>
      <c r="I88" s="36">
        <v>9600</v>
      </c>
      <c r="J88" s="77">
        <v>14400</v>
      </c>
      <c r="K88" s="95">
        <v>0</v>
      </c>
      <c r="L88" s="36">
        <v>0</v>
      </c>
      <c r="M88" s="36">
        <v>0</v>
      </c>
      <c r="N88" s="36">
        <v>0</v>
      </c>
      <c r="O88" s="36">
        <v>0</v>
      </c>
      <c r="P88" s="140">
        <f t="shared" si="7"/>
        <v>49200</v>
      </c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s="2" customFormat="1" ht="33.75">
      <c r="A89" s="29" t="s">
        <v>307</v>
      </c>
      <c r="B89" s="33" t="s">
        <v>36</v>
      </c>
      <c r="C89" s="32" t="s">
        <v>308</v>
      </c>
      <c r="D89" s="77">
        <v>0</v>
      </c>
      <c r="E89" s="76">
        <v>0</v>
      </c>
      <c r="F89" s="76">
        <v>2250</v>
      </c>
      <c r="G89" s="76">
        <v>22500</v>
      </c>
      <c r="H89" s="76">
        <v>22500</v>
      </c>
      <c r="I89" s="36">
        <v>22500</v>
      </c>
      <c r="J89" s="77">
        <v>22500</v>
      </c>
      <c r="K89" s="36">
        <v>9000</v>
      </c>
      <c r="L89" s="36">
        <v>0</v>
      </c>
      <c r="M89" s="36">
        <v>0</v>
      </c>
      <c r="N89" s="36">
        <v>0</v>
      </c>
      <c r="O89" s="36">
        <v>0</v>
      </c>
      <c r="P89" s="140">
        <f t="shared" si="7"/>
        <v>101250</v>
      </c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  <row r="90" spans="1:256" s="2" customFormat="1" ht="22.5">
      <c r="A90" s="29" t="s">
        <v>80</v>
      </c>
      <c r="B90" s="33" t="s">
        <v>87</v>
      </c>
      <c r="C90" s="32" t="s">
        <v>241</v>
      </c>
      <c r="D90" s="34">
        <v>2672</v>
      </c>
      <c r="E90" s="35">
        <v>2338</v>
      </c>
      <c r="F90" s="35">
        <v>2077.34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36">
        <v>2676</v>
      </c>
      <c r="M90" s="36">
        <v>2081.34</v>
      </c>
      <c r="N90" s="36">
        <v>1784</v>
      </c>
      <c r="O90" s="76">
        <v>2081.34</v>
      </c>
      <c r="P90" s="140">
        <f t="shared" si="7"/>
        <v>15710.02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</row>
    <row r="91" spans="1:256" s="2" customFormat="1" ht="56.25">
      <c r="A91" s="29" t="s">
        <v>208</v>
      </c>
      <c r="B91" s="82" t="s">
        <v>182</v>
      </c>
      <c r="C91" s="83" t="s">
        <v>242</v>
      </c>
      <c r="D91" s="34">
        <v>875.4</v>
      </c>
      <c r="E91" s="35">
        <v>437.7</v>
      </c>
      <c r="F91" s="35">
        <v>1097.7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36">
        <v>1262.7</v>
      </c>
      <c r="N91" s="96">
        <v>0</v>
      </c>
      <c r="O91" s="76">
        <v>2087.7</v>
      </c>
      <c r="P91" s="140">
        <f>SUM(D91:O91)</f>
        <v>5761.2</v>
      </c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s="2" customFormat="1" ht="45">
      <c r="A92" s="29" t="s">
        <v>309</v>
      </c>
      <c r="B92" s="123" t="s">
        <v>310</v>
      </c>
      <c r="C92" s="32" t="s">
        <v>270</v>
      </c>
      <c r="D92" s="76">
        <v>0</v>
      </c>
      <c r="E92" s="76">
        <v>0</v>
      </c>
      <c r="F92" s="76">
        <v>3100</v>
      </c>
      <c r="G92" s="76">
        <v>14400</v>
      </c>
      <c r="H92" s="76">
        <v>14400</v>
      </c>
      <c r="I92" s="36">
        <v>18000</v>
      </c>
      <c r="J92" s="76">
        <v>14400</v>
      </c>
      <c r="K92" s="36">
        <v>7200</v>
      </c>
      <c r="L92" s="36">
        <v>0</v>
      </c>
      <c r="M92" s="36">
        <v>0</v>
      </c>
      <c r="N92" s="36">
        <v>0</v>
      </c>
      <c r="O92" s="36">
        <v>0</v>
      </c>
      <c r="P92" s="140">
        <f t="shared" si="7"/>
        <v>71500</v>
      </c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</row>
    <row r="93" spans="1:256" s="2" customFormat="1" ht="33.75">
      <c r="A93" s="29" t="s">
        <v>22</v>
      </c>
      <c r="B93" s="33" t="s">
        <v>31</v>
      </c>
      <c r="C93" s="32" t="s">
        <v>243</v>
      </c>
      <c r="D93" s="77">
        <v>6601.6</v>
      </c>
      <c r="E93" s="76">
        <v>7392.2</v>
      </c>
      <c r="F93" s="76">
        <v>6083.7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36">
        <v>5596.7</v>
      </c>
      <c r="M93" s="36">
        <v>5886.2</v>
      </c>
      <c r="N93" s="66">
        <v>6106.2</v>
      </c>
      <c r="O93" s="76">
        <v>5307.2</v>
      </c>
      <c r="P93" s="140">
        <f t="shared" si="7"/>
        <v>42973.799999999996</v>
      </c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</row>
    <row r="94" spans="1:256" s="2" customFormat="1" ht="22.5">
      <c r="A94" s="29" t="s">
        <v>62</v>
      </c>
      <c r="B94" s="33" t="s">
        <v>67</v>
      </c>
      <c r="C94" s="32" t="s">
        <v>244</v>
      </c>
      <c r="D94" s="34">
        <v>7186.67</v>
      </c>
      <c r="E94" s="35">
        <v>3210</v>
      </c>
      <c r="F94" s="35">
        <v>3606.67</v>
      </c>
      <c r="G94" s="95">
        <v>0</v>
      </c>
      <c r="H94" s="95">
        <v>50</v>
      </c>
      <c r="I94" s="95">
        <v>50</v>
      </c>
      <c r="J94" s="95">
        <v>0</v>
      </c>
      <c r="K94" s="95">
        <v>0</v>
      </c>
      <c r="L94" s="36">
        <v>4710</v>
      </c>
      <c r="M94" s="36">
        <v>3710</v>
      </c>
      <c r="N94" s="66">
        <v>3396.67</v>
      </c>
      <c r="O94" s="76">
        <v>4863.34</v>
      </c>
      <c r="P94" s="140">
        <f>SUM(D94:O94)</f>
        <v>30783.350000000002</v>
      </c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</row>
    <row r="95" spans="1:256" s="2" customFormat="1" ht="33.75">
      <c r="A95" s="29" t="s">
        <v>98</v>
      </c>
      <c r="B95" s="33" t="s">
        <v>65</v>
      </c>
      <c r="C95" s="32" t="s">
        <v>245</v>
      </c>
      <c r="D95" s="70">
        <v>5457.5</v>
      </c>
      <c r="E95" s="71">
        <v>5870</v>
      </c>
      <c r="F95" s="71">
        <v>5787.5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66">
        <v>5265</v>
      </c>
      <c r="M95" s="66">
        <v>5353</v>
      </c>
      <c r="N95" s="66">
        <v>7492.5</v>
      </c>
      <c r="O95" s="66">
        <v>6750</v>
      </c>
      <c r="P95" s="140">
        <f>SUM(D95:O95)</f>
        <v>41975.5</v>
      </c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s="2" customFormat="1" ht="45">
      <c r="A96" s="29" t="s">
        <v>311</v>
      </c>
      <c r="B96" s="120" t="s">
        <v>65</v>
      </c>
      <c r="C96" s="32" t="s">
        <v>270</v>
      </c>
      <c r="D96" s="77">
        <v>0</v>
      </c>
      <c r="E96" s="76">
        <v>0</v>
      </c>
      <c r="F96" s="77">
        <v>0</v>
      </c>
      <c r="G96" s="76">
        <v>9600</v>
      </c>
      <c r="H96" s="76">
        <v>9600</v>
      </c>
      <c r="I96" s="72">
        <v>9600</v>
      </c>
      <c r="J96" s="77">
        <v>4800</v>
      </c>
      <c r="K96" s="66">
        <v>6200</v>
      </c>
      <c r="L96" s="36">
        <v>0</v>
      </c>
      <c r="M96" s="36">
        <v>0</v>
      </c>
      <c r="N96" s="36">
        <v>0</v>
      </c>
      <c r="O96" s="36">
        <v>0</v>
      </c>
      <c r="P96" s="140">
        <f>SUM(D96:O96)</f>
        <v>39800</v>
      </c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</row>
    <row r="97" spans="1:256" s="2" customFormat="1" ht="56.25">
      <c r="A97" s="29" t="s">
        <v>312</v>
      </c>
      <c r="B97" s="120" t="s">
        <v>65</v>
      </c>
      <c r="C97" s="32" t="s">
        <v>284</v>
      </c>
      <c r="D97" s="77" t="s">
        <v>163</v>
      </c>
      <c r="E97" s="76" t="s">
        <v>163</v>
      </c>
      <c r="F97" s="76" t="s">
        <v>163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36">
        <v>0</v>
      </c>
      <c r="M97" s="36">
        <v>0</v>
      </c>
      <c r="N97" s="36">
        <v>0</v>
      </c>
      <c r="O97" s="36">
        <v>0</v>
      </c>
      <c r="P97" s="118">
        <f>SUM(D97:O97)</f>
        <v>0</v>
      </c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</row>
    <row r="98" spans="1:256" s="2" customFormat="1" ht="33.75">
      <c r="A98" s="29" t="s">
        <v>96</v>
      </c>
      <c r="B98" s="33" t="s">
        <v>86</v>
      </c>
      <c r="C98" s="32" t="s">
        <v>246</v>
      </c>
      <c r="D98" s="34">
        <v>2273.34</v>
      </c>
      <c r="E98" s="35">
        <v>2310.01</v>
      </c>
      <c r="F98" s="35">
        <v>1613.34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36">
        <v>1760</v>
      </c>
      <c r="M98" s="36">
        <v>1760</v>
      </c>
      <c r="N98" s="66">
        <v>1760</v>
      </c>
      <c r="O98" s="76">
        <v>1760</v>
      </c>
      <c r="P98" s="140">
        <f aca="true" t="shared" si="9" ref="P98:P113">SUM(D98:O98)</f>
        <v>13236.69</v>
      </c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1:256" s="2" customFormat="1" ht="45">
      <c r="A99" s="29" t="s">
        <v>313</v>
      </c>
      <c r="B99" s="117" t="s">
        <v>314</v>
      </c>
      <c r="C99" s="32" t="s">
        <v>270</v>
      </c>
      <c r="D99" s="77">
        <v>0</v>
      </c>
      <c r="E99" s="76">
        <v>0</v>
      </c>
      <c r="F99" s="66">
        <v>0</v>
      </c>
      <c r="G99" s="76">
        <v>2400</v>
      </c>
      <c r="H99" s="66">
        <v>0</v>
      </c>
      <c r="I99" s="66">
        <v>0</v>
      </c>
      <c r="J99" s="96">
        <v>0</v>
      </c>
      <c r="K99" s="96">
        <v>0</v>
      </c>
      <c r="L99" s="36">
        <v>0</v>
      </c>
      <c r="M99" s="36">
        <v>0</v>
      </c>
      <c r="N99" s="36">
        <v>0</v>
      </c>
      <c r="O99" s="36">
        <v>0</v>
      </c>
      <c r="P99" s="140">
        <f t="shared" si="9"/>
        <v>2400</v>
      </c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</row>
    <row r="100" spans="1:256" s="2" customFormat="1" ht="33.75">
      <c r="A100" s="29" t="s">
        <v>94</v>
      </c>
      <c r="B100" s="33" t="s">
        <v>26</v>
      </c>
      <c r="C100" s="32" t="s">
        <v>245</v>
      </c>
      <c r="D100" s="46">
        <v>4000</v>
      </c>
      <c r="E100" s="78">
        <v>4220</v>
      </c>
      <c r="F100" s="47">
        <v>3340</v>
      </c>
      <c r="G100" s="66">
        <v>0</v>
      </c>
      <c r="H100" s="66">
        <v>0</v>
      </c>
      <c r="I100" s="66">
        <v>0</v>
      </c>
      <c r="J100" s="66">
        <v>0</v>
      </c>
      <c r="K100" s="96">
        <v>0</v>
      </c>
      <c r="L100" s="66">
        <v>3890</v>
      </c>
      <c r="M100" s="66">
        <v>3010</v>
      </c>
      <c r="N100" s="66">
        <v>2020</v>
      </c>
      <c r="O100" s="76">
        <v>3780</v>
      </c>
      <c r="P100" s="140">
        <f t="shared" si="9"/>
        <v>24260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</row>
    <row r="101" spans="1:256" s="2" customFormat="1" ht="56.25">
      <c r="A101" s="29" t="s">
        <v>132</v>
      </c>
      <c r="B101" s="33" t="s">
        <v>129</v>
      </c>
      <c r="C101" s="32" t="s">
        <v>247</v>
      </c>
      <c r="D101" s="34">
        <v>19005</v>
      </c>
      <c r="E101" s="35">
        <v>11970</v>
      </c>
      <c r="F101" s="35">
        <v>16415</v>
      </c>
      <c r="G101" s="66">
        <v>0</v>
      </c>
      <c r="H101" s="66">
        <v>0</v>
      </c>
      <c r="I101" s="66">
        <v>0</v>
      </c>
      <c r="J101" s="66">
        <v>0</v>
      </c>
      <c r="K101" s="96">
        <v>0</v>
      </c>
      <c r="L101" s="36">
        <v>3920</v>
      </c>
      <c r="M101" s="36">
        <v>8890</v>
      </c>
      <c r="N101" s="36">
        <v>6790</v>
      </c>
      <c r="O101" s="76">
        <v>7042</v>
      </c>
      <c r="P101" s="140">
        <f t="shared" si="9"/>
        <v>74032</v>
      </c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</row>
    <row r="102" spans="1:256" s="2" customFormat="1" ht="22.5">
      <c r="A102" s="29" t="s">
        <v>380</v>
      </c>
      <c r="B102" s="33" t="s">
        <v>128</v>
      </c>
      <c r="C102" s="32" t="s">
        <v>248</v>
      </c>
      <c r="D102" s="34">
        <v>1320</v>
      </c>
      <c r="E102" s="35">
        <v>1760.05</v>
      </c>
      <c r="F102" s="35">
        <v>1393.34</v>
      </c>
      <c r="G102" s="66">
        <v>0</v>
      </c>
      <c r="H102" s="66">
        <v>0</v>
      </c>
      <c r="I102" s="66">
        <v>0</v>
      </c>
      <c r="J102" s="66">
        <v>0</v>
      </c>
      <c r="K102" s="96">
        <v>0</v>
      </c>
      <c r="L102" s="36">
        <v>1760</v>
      </c>
      <c r="M102" s="36">
        <v>1760</v>
      </c>
      <c r="N102" s="36">
        <v>1760</v>
      </c>
      <c r="O102" s="76">
        <v>1760</v>
      </c>
      <c r="P102" s="140">
        <f>SUM(D102:O102)</f>
        <v>11513.39</v>
      </c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s="2" customFormat="1" ht="41.25" customHeight="1">
      <c r="A103" s="29" t="s">
        <v>315</v>
      </c>
      <c r="B103" s="33" t="s">
        <v>128</v>
      </c>
      <c r="C103" s="32" t="s">
        <v>270</v>
      </c>
      <c r="D103" s="77">
        <v>0</v>
      </c>
      <c r="E103" s="76">
        <v>0</v>
      </c>
      <c r="F103" s="76">
        <v>2400</v>
      </c>
      <c r="G103" s="76">
        <v>6000</v>
      </c>
      <c r="H103" s="76">
        <v>2400</v>
      </c>
      <c r="I103" s="36">
        <v>4800</v>
      </c>
      <c r="J103" s="77">
        <v>2400</v>
      </c>
      <c r="K103" s="96">
        <v>0</v>
      </c>
      <c r="L103" s="36">
        <v>0</v>
      </c>
      <c r="M103" s="36">
        <v>0</v>
      </c>
      <c r="N103" s="36">
        <v>0</v>
      </c>
      <c r="O103" s="36">
        <v>0</v>
      </c>
      <c r="P103" s="140">
        <f>SUM(D103:O103)</f>
        <v>18000</v>
      </c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</row>
    <row r="104" spans="1:256" s="2" customFormat="1" ht="30.75" customHeight="1">
      <c r="A104" s="31" t="s">
        <v>369</v>
      </c>
      <c r="B104" s="162" t="s">
        <v>370</v>
      </c>
      <c r="C104" s="69" t="s">
        <v>249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36">
        <v>1677.5</v>
      </c>
      <c r="M104" s="36">
        <v>2090</v>
      </c>
      <c r="N104" s="36">
        <v>1870</v>
      </c>
      <c r="O104" s="76">
        <v>1870</v>
      </c>
      <c r="P104" s="140">
        <f>SUM(D104:O104)</f>
        <v>7507.5</v>
      </c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1:256" s="2" customFormat="1" ht="26.25" customHeight="1">
      <c r="A105" s="29" t="s">
        <v>101</v>
      </c>
      <c r="B105" s="33" t="s">
        <v>89</v>
      </c>
      <c r="C105" s="32" t="s">
        <v>249</v>
      </c>
      <c r="D105" s="34">
        <v>5618.8</v>
      </c>
      <c r="E105" s="35">
        <v>5467</v>
      </c>
      <c r="F105" s="35">
        <v>3190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36">
        <v>0</v>
      </c>
      <c r="P105" s="140">
        <f t="shared" si="9"/>
        <v>14275.8</v>
      </c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</row>
    <row r="106" spans="1:256" s="2" customFormat="1" ht="45">
      <c r="A106" s="29" t="s">
        <v>316</v>
      </c>
      <c r="B106" s="117" t="s">
        <v>317</v>
      </c>
      <c r="C106" s="32" t="s">
        <v>270</v>
      </c>
      <c r="D106" s="77">
        <v>0</v>
      </c>
      <c r="E106" s="76">
        <v>0</v>
      </c>
      <c r="F106" s="66">
        <v>0</v>
      </c>
      <c r="G106" s="76">
        <v>2400</v>
      </c>
      <c r="H106" s="76">
        <v>1200</v>
      </c>
      <c r="I106" s="36">
        <v>2400</v>
      </c>
      <c r="J106" s="66">
        <v>0</v>
      </c>
      <c r="K106" s="66">
        <v>0</v>
      </c>
      <c r="L106" s="36">
        <v>0</v>
      </c>
      <c r="M106" s="36">
        <v>0</v>
      </c>
      <c r="N106" s="36">
        <v>0</v>
      </c>
      <c r="O106" s="36">
        <v>0</v>
      </c>
      <c r="P106" s="140">
        <f t="shared" si="9"/>
        <v>6000</v>
      </c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</row>
    <row r="107" spans="1:256" s="2" customFormat="1" ht="33.75">
      <c r="A107" s="29" t="s">
        <v>84</v>
      </c>
      <c r="B107" s="33" t="s">
        <v>35</v>
      </c>
      <c r="C107" s="32" t="s">
        <v>250</v>
      </c>
      <c r="D107" s="34">
        <v>1015.2</v>
      </c>
      <c r="E107" s="35">
        <v>1015.2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36">
        <v>0</v>
      </c>
      <c r="P107" s="140">
        <f t="shared" si="9"/>
        <v>2030.4</v>
      </c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s="2" customFormat="1" ht="56.25">
      <c r="A108" s="29" t="s">
        <v>209</v>
      </c>
      <c r="B108" s="33" t="s">
        <v>166</v>
      </c>
      <c r="C108" s="32" t="s">
        <v>251</v>
      </c>
      <c r="D108" s="34">
        <v>5495</v>
      </c>
      <c r="E108" s="35">
        <v>2625</v>
      </c>
      <c r="F108" s="35">
        <v>3920</v>
      </c>
      <c r="G108" s="66">
        <v>0</v>
      </c>
      <c r="H108" s="66">
        <v>105</v>
      </c>
      <c r="I108" s="66">
        <v>0</v>
      </c>
      <c r="J108" s="66">
        <v>0</v>
      </c>
      <c r="K108" s="66">
        <v>0</v>
      </c>
      <c r="L108" s="36">
        <v>4270</v>
      </c>
      <c r="M108" s="36">
        <v>4620</v>
      </c>
      <c r="N108" s="36">
        <v>2800</v>
      </c>
      <c r="O108" s="76">
        <v>4445</v>
      </c>
      <c r="P108" s="140">
        <f t="shared" si="9"/>
        <v>28280</v>
      </c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s="2" customFormat="1" ht="45">
      <c r="A109" s="29" t="s">
        <v>318</v>
      </c>
      <c r="B109" s="117" t="s">
        <v>319</v>
      </c>
      <c r="C109" s="32" t="s">
        <v>270</v>
      </c>
      <c r="D109" s="76">
        <v>0</v>
      </c>
      <c r="E109" s="76">
        <v>0</v>
      </c>
      <c r="F109" s="66">
        <v>0</v>
      </c>
      <c r="G109" s="76">
        <v>15600</v>
      </c>
      <c r="H109" s="76">
        <v>9600</v>
      </c>
      <c r="I109" s="36">
        <v>4800</v>
      </c>
      <c r="J109" s="98">
        <v>0</v>
      </c>
      <c r="K109" s="98">
        <v>0</v>
      </c>
      <c r="L109" s="36">
        <v>0</v>
      </c>
      <c r="M109" s="36">
        <v>0</v>
      </c>
      <c r="N109" s="36">
        <v>0</v>
      </c>
      <c r="O109" s="36">
        <v>0</v>
      </c>
      <c r="P109" s="140">
        <f t="shared" si="9"/>
        <v>30000</v>
      </c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</row>
    <row r="110" spans="1:256" s="2" customFormat="1" ht="45">
      <c r="A110" s="29" t="s">
        <v>320</v>
      </c>
      <c r="B110" s="117" t="s">
        <v>177</v>
      </c>
      <c r="C110" s="32" t="s">
        <v>270</v>
      </c>
      <c r="D110" s="76">
        <v>0</v>
      </c>
      <c r="E110" s="76">
        <v>0</v>
      </c>
      <c r="F110" s="66">
        <v>0</v>
      </c>
      <c r="G110" s="76">
        <v>4800</v>
      </c>
      <c r="H110" s="76">
        <v>2400</v>
      </c>
      <c r="I110" s="36">
        <v>4800</v>
      </c>
      <c r="J110" s="76">
        <v>4800</v>
      </c>
      <c r="K110" s="98">
        <v>0</v>
      </c>
      <c r="L110" s="36">
        <v>0</v>
      </c>
      <c r="M110" s="36">
        <v>0</v>
      </c>
      <c r="N110" s="36">
        <v>0</v>
      </c>
      <c r="O110" s="36">
        <v>0</v>
      </c>
      <c r="P110" s="140">
        <f t="shared" si="9"/>
        <v>16800</v>
      </c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1:256" s="2" customFormat="1" ht="33.75">
      <c r="A111" s="29" t="s">
        <v>371</v>
      </c>
      <c r="B111" s="161" t="s">
        <v>372</v>
      </c>
      <c r="C111" s="41" t="s">
        <v>216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36">
        <v>3685</v>
      </c>
      <c r="M111" s="36">
        <v>3465</v>
      </c>
      <c r="N111" s="36">
        <v>2640</v>
      </c>
      <c r="O111" s="76">
        <v>3327.5</v>
      </c>
      <c r="P111" s="140">
        <f t="shared" si="9"/>
        <v>13117.5</v>
      </c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s="2" customFormat="1" ht="33.75">
      <c r="A112" s="29" t="s">
        <v>210</v>
      </c>
      <c r="B112" s="33" t="s">
        <v>30</v>
      </c>
      <c r="C112" s="32" t="s">
        <v>252</v>
      </c>
      <c r="D112" s="34">
        <v>20918.7</v>
      </c>
      <c r="E112" s="35">
        <v>35247.3</v>
      </c>
      <c r="F112" s="35">
        <v>25335.2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32491.8</v>
      </c>
      <c r="M112" s="66">
        <v>24676.3</v>
      </c>
      <c r="N112" s="66">
        <v>19697.7</v>
      </c>
      <c r="O112" s="66">
        <v>40261.1</v>
      </c>
      <c r="P112" s="140">
        <f>SUM(D112:O112)</f>
        <v>198628.1</v>
      </c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spans="1:256" s="2" customFormat="1" ht="45">
      <c r="A113" s="29" t="s">
        <v>321</v>
      </c>
      <c r="B113" s="33" t="s">
        <v>30</v>
      </c>
      <c r="C113" s="32" t="s">
        <v>322</v>
      </c>
      <c r="D113" s="76">
        <v>0</v>
      </c>
      <c r="E113" s="76">
        <v>0</v>
      </c>
      <c r="F113" s="76">
        <v>0</v>
      </c>
      <c r="G113" s="76">
        <v>0</v>
      </c>
      <c r="H113" s="76">
        <v>12000</v>
      </c>
      <c r="I113" s="36">
        <v>12000</v>
      </c>
      <c r="J113" s="76">
        <v>12000</v>
      </c>
      <c r="K113" s="36">
        <v>4800</v>
      </c>
      <c r="L113" s="36">
        <v>0</v>
      </c>
      <c r="M113" s="36">
        <v>0</v>
      </c>
      <c r="N113" s="36">
        <v>0</v>
      </c>
      <c r="O113" s="36">
        <v>0</v>
      </c>
      <c r="P113" s="140">
        <f t="shared" si="9"/>
        <v>40800</v>
      </c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</row>
    <row r="114" spans="1:256" s="2" customFormat="1" ht="11.25">
      <c r="A114" s="6" t="s">
        <v>0</v>
      </c>
      <c r="B114" s="6"/>
      <c r="C114" s="108"/>
      <c r="D114" s="8">
        <f aca="true" t="shared" si="10" ref="D114:Q114">SUM(D22:D113)</f>
        <v>456877.48000000004</v>
      </c>
      <c r="E114" s="8">
        <f t="shared" si="10"/>
        <v>430593.31</v>
      </c>
      <c r="F114" s="8">
        <f t="shared" si="10"/>
        <v>444494.9700000001</v>
      </c>
      <c r="G114" s="8">
        <f t="shared" si="10"/>
        <v>317626.5</v>
      </c>
      <c r="H114" s="8">
        <f t="shared" si="10"/>
        <v>338411.66000000003</v>
      </c>
      <c r="I114" s="8">
        <f t="shared" si="10"/>
        <v>326834.94</v>
      </c>
      <c r="J114" s="8">
        <f t="shared" si="10"/>
        <v>337425.66000000003</v>
      </c>
      <c r="K114" s="8">
        <f t="shared" si="10"/>
        <v>75445</v>
      </c>
      <c r="L114" s="8">
        <f t="shared" si="10"/>
        <v>440365.94</v>
      </c>
      <c r="M114" s="8">
        <f t="shared" si="10"/>
        <v>578372.9400000002</v>
      </c>
      <c r="N114" s="8">
        <f t="shared" si="10"/>
        <v>756979.7199999999</v>
      </c>
      <c r="O114" s="8">
        <f t="shared" si="10"/>
        <v>721052.0299999999</v>
      </c>
      <c r="P114" s="8">
        <f t="shared" si="10"/>
        <v>5224480.149999998</v>
      </c>
      <c r="Q114" s="8">
        <f t="shared" si="10"/>
        <v>0</v>
      </c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</row>
    <row r="115" spans="1:256" s="3" customFormat="1" ht="11.25">
      <c r="A115" s="15"/>
      <c r="B115" s="15"/>
      <c r="C115" s="110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13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2" customFormat="1" ht="11.25" customHeight="1">
      <c r="A116" s="184" t="s">
        <v>73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6"/>
      <c r="Q116" s="104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24"/>
      <c r="AC116" s="24"/>
      <c r="AD116" s="24"/>
      <c r="AE116" s="24"/>
      <c r="AF116" s="24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</row>
    <row r="117" spans="1:256" s="2" customFormat="1" ht="33.75">
      <c r="A117" s="31" t="s">
        <v>107</v>
      </c>
      <c r="B117" s="33" t="s">
        <v>52</v>
      </c>
      <c r="C117" s="32" t="s">
        <v>70</v>
      </c>
      <c r="D117" s="34">
        <v>1500</v>
      </c>
      <c r="E117" s="36">
        <v>1500</v>
      </c>
      <c r="F117" s="35">
        <v>1500</v>
      </c>
      <c r="G117" s="36">
        <v>1500</v>
      </c>
      <c r="H117" s="36">
        <f>1500+980</f>
        <v>2480</v>
      </c>
      <c r="I117" s="36">
        <f>1500+490</f>
        <v>1990</v>
      </c>
      <c r="J117" s="36">
        <f>1500+490</f>
        <v>1990</v>
      </c>
      <c r="K117" s="36">
        <v>1500</v>
      </c>
      <c r="L117" s="36">
        <v>1500</v>
      </c>
      <c r="M117" s="36">
        <v>1500</v>
      </c>
      <c r="N117" s="36">
        <v>1500</v>
      </c>
      <c r="O117" s="36">
        <v>1500</v>
      </c>
      <c r="P117" s="56">
        <f>SUM(D117:O117)</f>
        <v>19960</v>
      </c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</row>
    <row r="118" spans="1:256" s="2" customFormat="1" ht="11.25">
      <c r="A118" s="6" t="s">
        <v>0</v>
      </c>
      <c r="B118" s="6"/>
      <c r="C118" s="108"/>
      <c r="D118" s="8">
        <f aca="true" t="shared" si="11" ref="D118:J118">SUM(D117:D117)</f>
        <v>1500</v>
      </c>
      <c r="E118" s="8">
        <f t="shared" si="11"/>
        <v>1500</v>
      </c>
      <c r="F118" s="8">
        <f t="shared" si="11"/>
        <v>1500</v>
      </c>
      <c r="G118" s="8">
        <f t="shared" si="11"/>
        <v>1500</v>
      </c>
      <c r="H118" s="8">
        <f t="shared" si="11"/>
        <v>2480</v>
      </c>
      <c r="I118" s="8">
        <f t="shared" si="11"/>
        <v>1990</v>
      </c>
      <c r="J118" s="8">
        <f t="shared" si="11"/>
        <v>1990</v>
      </c>
      <c r="K118" s="8">
        <f>SUM(K117)</f>
        <v>1500</v>
      </c>
      <c r="L118" s="44">
        <f>SUM(L117)</f>
        <v>1500</v>
      </c>
      <c r="M118" s="8">
        <f>SUM(M117)</f>
        <v>1500</v>
      </c>
      <c r="N118" s="8">
        <f>SUM(N117)</f>
        <v>1500</v>
      </c>
      <c r="O118" s="8">
        <f>SUM(O117)</f>
        <v>1500</v>
      </c>
      <c r="P118" s="58">
        <f>SUM(D118:O118)</f>
        <v>19960</v>
      </c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</row>
    <row r="119" spans="1:256" s="3" customFormat="1" ht="11.2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2" customFormat="1" ht="11.25" customHeight="1">
      <c r="A120" s="184" t="s">
        <v>7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6"/>
      <c r="Q120" s="104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25"/>
      <c r="AC120" s="24"/>
      <c r="AD120" s="24"/>
      <c r="AE120" s="24"/>
      <c r="AF120" s="24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</row>
    <row r="121" spans="1:256" s="2" customFormat="1" ht="33.75">
      <c r="A121" s="31" t="s">
        <v>260</v>
      </c>
      <c r="B121" s="33" t="s">
        <v>75</v>
      </c>
      <c r="C121" s="32" t="s">
        <v>259</v>
      </c>
      <c r="D121" s="34">
        <v>742.58</v>
      </c>
      <c r="E121" s="36">
        <v>742.58</v>
      </c>
      <c r="F121" s="36">
        <v>742.58</v>
      </c>
      <c r="G121" s="36">
        <v>742.58</v>
      </c>
      <c r="H121" s="36">
        <v>742.58</v>
      </c>
      <c r="I121" s="36">
        <v>742.58</v>
      </c>
      <c r="J121" s="36">
        <v>742.58</v>
      </c>
      <c r="K121" s="36">
        <v>742.58</v>
      </c>
      <c r="L121" s="36">
        <v>742.58</v>
      </c>
      <c r="M121" s="36">
        <v>742.58</v>
      </c>
      <c r="N121" s="36">
        <v>742.58</v>
      </c>
      <c r="O121" s="36">
        <v>742.62</v>
      </c>
      <c r="P121" s="56">
        <f>SUM(D121:O121)</f>
        <v>8911</v>
      </c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</row>
    <row r="122" spans="1:256" s="2" customFormat="1" ht="11.25">
      <c r="A122" s="6" t="s">
        <v>0</v>
      </c>
      <c r="B122" s="6"/>
      <c r="C122" s="108"/>
      <c r="D122" s="8">
        <f>SUM(D121)</f>
        <v>742.58</v>
      </c>
      <c r="E122" s="8">
        <f>SUM(E121)</f>
        <v>742.58</v>
      </c>
      <c r="F122" s="8">
        <f>SUM(F121)</f>
        <v>742.58</v>
      </c>
      <c r="G122" s="8">
        <f>SUM(G121)</f>
        <v>742.58</v>
      </c>
      <c r="H122" s="8">
        <f>SUM(H121:H121)</f>
        <v>742.58</v>
      </c>
      <c r="I122" s="8">
        <f>SUM(I121:I121)</f>
        <v>742.58</v>
      </c>
      <c r="J122" s="8">
        <f>SUM(J121:J121)</f>
        <v>742.58</v>
      </c>
      <c r="K122" s="8">
        <f>SUM(K121)</f>
        <v>742.58</v>
      </c>
      <c r="L122" s="8">
        <f>SUM(L121)</f>
        <v>742.58</v>
      </c>
      <c r="M122" s="8">
        <f>SUM(M121)</f>
        <v>742.58</v>
      </c>
      <c r="N122" s="8">
        <f>SUM(N121)</f>
        <v>742.58</v>
      </c>
      <c r="O122" s="8">
        <f>SUM(O121)</f>
        <v>742.62</v>
      </c>
      <c r="P122" s="58">
        <f>SUM(D122:O122)</f>
        <v>8911</v>
      </c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s="3" customFormat="1" ht="11.25">
      <c r="A123" s="15"/>
      <c r="B123" s="15"/>
      <c r="C123" s="110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13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2" customFormat="1" ht="11.25" customHeight="1">
      <c r="A124" s="184" t="s">
        <v>8</v>
      </c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6"/>
      <c r="Q124" s="104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24"/>
      <c r="AC124" s="24"/>
      <c r="AD124" s="24"/>
      <c r="AE124" s="24"/>
      <c r="AF124" s="24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</row>
    <row r="125" spans="1:256" s="2" customFormat="1" ht="22.5">
      <c r="A125" s="29" t="s">
        <v>108</v>
      </c>
      <c r="B125" s="33" t="s">
        <v>57</v>
      </c>
      <c r="C125" s="32" t="s">
        <v>154</v>
      </c>
      <c r="D125" s="34">
        <v>126</v>
      </c>
      <c r="E125" s="35">
        <v>126</v>
      </c>
      <c r="F125" s="35">
        <v>126</v>
      </c>
      <c r="G125" s="35">
        <v>126</v>
      </c>
      <c r="H125" s="35">
        <v>126</v>
      </c>
      <c r="I125" s="36">
        <v>126</v>
      </c>
      <c r="J125" s="36">
        <v>126</v>
      </c>
      <c r="K125" s="36">
        <v>126</v>
      </c>
      <c r="L125" s="36">
        <v>126</v>
      </c>
      <c r="M125" s="36">
        <v>126</v>
      </c>
      <c r="N125" s="36">
        <v>126</v>
      </c>
      <c r="O125" s="76">
        <v>126</v>
      </c>
      <c r="P125" s="56">
        <f>SUM(D125:O125)</f>
        <v>1512</v>
      </c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</row>
    <row r="126" spans="1:256" s="2" customFormat="1" ht="14.25" customHeight="1">
      <c r="A126" s="121" t="s">
        <v>146</v>
      </c>
      <c r="B126" s="33" t="s">
        <v>148</v>
      </c>
      <c r="C126" s="32" t="s">
        <v>77</v>
      </c>
      <c r="D126" s="34">
        <v>16620</v>
      </c>
      <c r="E126" s="35">
        <v>17336.32</v>
      </c>
      <c r="F126" s="35">
        <v>17336.32</v>
      </c>
      <c r="G126" s="36">
        <f>17336.32+8238.81</f>
        <v>25575.129999999997</v>
      </c>
      <c r="H126" s="36">
        <f>17336.32+8238.81</f>
        <v>25575.129999999997</v>
      </c>
      <c r="I126" s="36">
        <f>17336.32+8238.81</f>
        <v>25575.129999999997</v>
      </c>
      <c r="J126" s="36">
        <f>17336.32+8238.81</f>
        <v>25575.129999999997</v>
      </c>
      <c r="K126" s="36">
        <f>20512.56+8238.81</f>
        <v>28751.370000000003</v>
      </c>
      <c r="L126" s="36">
        <v>20512.56</v>
      </c>
      <c r="M126" s="36">
        <v>22358.69</v>
      </c>
      <c r="N126" s="36">
        <v>22358.69</v>
      </c>
      <c r="O126" s="76">
        <v>22358.69</v>
      </c>
      <c r="P126" s="56">
        <f>SUM(D126:O126)</f>
        <v>269933.16</v>
      </c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s="2" customFormat="1" ht="11.25">
      <c r="A127" s="6" t="s">
        <v>0</v>
      </c>
      <c r="B127" s="6"/>
      <c r="C127" s="108"/>
      <c r="D127" s="8">
        <f aca="true" t="shared" si="12" ref="D127:O127">SUM(D125:D126)</f>
        <v>16746</v>
      </c>
      <c r="E127" s="8">
        <f t="shared" si="12"/>
        <v>17462.32</v>
      </c>
      <c r="F127" s="8">
        <f t="shared" si="12"/>
        <v>17462.32</v>
      </c>
      <c r="G127" s="8">
        <f t="shared" si="12"/>
        <v>25701.129999999997</v>
      </c>
      <c r="H127" s="8">
        <f t="shared" si="12"/>
        <v>25701.129999999997</v>
      </c>
      <c r="I127" s="8">
        <f t="shared" si="12"/>
        <v>25701.129999999997</v>
      </c>
      <c r="J127" s="8">
        <f t="shared" si="12"/>
        <v>25701.129999999997</v>
      </c>
      <c r="K127" s="8">
        <f t="shared" si="12"/>
        <v>28877.370000000003</v>
      </c>
      <c r="L127" s="8">
        <f t="shared" si="12"/>
        <v>20638.56</v>
      </c>
      <c r="M127" s="8">
        <f>SUM(M125:M126)</f>
        <v>22484.69</v>
      </c>
      <c r="N127" s="8">
        <f t="shared" si="12"/>
        <v>22484.69</v>
      </c>
      <c r="O127" s="8">
        <f t="shared" si="12"/>
        <v>22484.69</v>
      </c>
      <c r="P127" s="58">
        <f>SUM(D127:O127)</f>
        <v>271445.16</v>
      </c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s="3" customFormat="1" ht="11.25">
      <c r="A128" s="15"/>
      <c r="B128" s="15"/>
      <c r="C128" s="110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13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2" customFormat="1" ht="11.25">
      <c r="A129" s="182" t="s">
        <v>9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24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4"/>
      <c r="AC129" s="24"/>
      <c r="AD129" s="24"/>
      <c r="AE129" s="24"/>
      <c r="AF129" s="24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s="2" customFormat="1" ht="33.75">
      <c r="A130" s="31" t="s">
        <v>109</v>
      </c>
      <c r="B130" s="33" t="s">
        <v>45</v>
      </c>
      <c r="C130" s="41" t="s">
        <v>155</v>
      </c>
      <c r="D130" s="59">
        <v>178.5</v>
      </c>
      <c r="E130" s="79">
        <v>178.5</v>
      </c>
      <c r="F130" s="48">
        <v>178.5</v>
      </c>
      <c r="G130" s="48">
        <v>178.5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56">
        <f>SUM(D130:O130)</f>
        <v>714</v>
      </c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s="2" customFormat="1" ht="11.25">
      <c r="A131" s="6" t="s">
        <v>0</v>
      </c>
      <c r="B131" s="6"/>
      <c r="C131" s="108"/>
      <c r="D131" s="8">
        <f>SUM(D130:D130)</f>
        <v>178.5</v>
      </c>
      <c r="E131" s="8">
        <f aca="true" t="shared" si="13" ref="E131:O131">SUM(E130:E130)</f>
        <v>178.5</v>
      </c>
      <c r="F131" s="8">
        <f t="shared" si="13"/>
        <v>178.5</v>
      </c>
      <c r="G131" s="8">
        <f t="shared" si="13"/>
        <v>178.5</v>
      </c>
      <c r="H131" s="141">
        <f t="shared" si="13"/>
        <v>0</v>
      </c>
      <c r="I131" s="141">
        <f t="shared" si="13"/>
        <v>0</v>
      </c>
      <c r="J131" s="141">
        <f t="shared" si="13"/>
        <v>0</v>
      </c>
      <c r="K131" s="141">
        <f t="shared" si="13"/>
        <v>0</v>
      </c>
      <c r="L131" s="141">
        <f t="shared" si="13"/>
        <v>0</v>
      </c>
      <c r="M131" s="141">
        <f t="shared" si="13"/>
        <v>0</v>
      </c>
      <c r="N131" s="141">
        <f t="shared" si="13"/>
        <v>0</v>
      </c>
      <c r="O131" s="141">
        <f t="shared" si="13"/>
        <v>0</v>
      </c>
      <c r="P131" s="58">
        <f>SUM(D131:O131)</f>
        <v>714</v>
      </c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s="2" customFormat="1" ht="11.25">
      <c r="A132" s="19"/>
      <c r="B132" s="19"/>
      <c r="C132" s="109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135"/>
      <c r="Q132" s="24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4"/>
      <c r="AC132" s="24"/>
      <c r="AD132" s="24"/>
      <c r="AE132" s="24"/>
      <c r="AF132" s="24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s="2" customFormat="1" ht="11.25">
      <c r="A133" s="182" t="s">
        <v>10</v>
      </c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2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4"/>
      <c r="AC133" s="24"/>
      <c r="AD133" s="24"/>
      <c r="AE133" s="24"/>
      <c r="AF133" s="24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s="2" customFormat="1" ht="22.5">
      <c r="A134" s="29" t="s">
        <v>11</v>
      </c>
      <c r="B134" s="33" t="s">
        <v>16</v>
      </c>
      <c r="C134" s="29" t="s">
        <v>78</v>
      </c>
      <c r="D134" s="34">
        <v>1542.52</v>
      </c>
      <c r="E134" s="36">
        <v>1685.26</v>
      </c>
      <c r="F134" s="35">
        <v>2240.87</v>
      </c>
      <c r="G134" s="122">
        <v>16250.82</v>
      </c>
      <c r="H134" s="36">
        <v>27874.39</v>
      </c>
      <c r="I134" s="36">
        <v>28927.56</v>
      </c>
      <c r="J134" s="36">
        <v>25299.14</v>
      </c>
      <c r="K134" s="36">
        <v>6233.35</v>
      </c>
      <c r="L134" s="36">
        <v>1612.27</v>
      </c>
      <c r="M134" s="36">
        <v>1886.22</v>
      </c>
      <c r="N134" s="36">
        <v>2062.37</v>
      </c>
      <c r="O134" s="36">
        <v>2142.66</v>
      </c>
      <c r="P134" s="56">
        <f>SUM(D134:O134)</f>
        <v>117757.43000000001</v>
      </c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s="2" customFormat="1" ht="11.25">
      <c r="A135" s="6" t="s">
        <v>0</v>
      </c>
      <c r="B135" s="6"/>
      <c r="C135" s="108"/>
      <c r="D135" s="8">
        <f aca="true" t="shared" si="14" ref="D135:J135">SUM(D134:D134)</f>
        <v>1542.52</v>
      </c>
      <c r="E135" s="8">
        <f t="shared" si="14"/>
        <v>1685.26</v>
      </c>
      <c r="F135" s="8">
        <f t="shared" si="14"/>
        <v>2240.87</v>
      </c>
      <c r="G135" s="8">
        <f t="shared" si="14"/>
        <v>16250.82</v>
      </c>
      <c r="H135" s="8">
        <f t="shared" si="14"/>
        <v>27874.39</v>
      </c>
      <c r="I135" s="8">
        <f t="shared" si="14"/>
        <v>28927.56</v>
      </c>
      <c r="J135" s="8">
        <f t="shared" si="14"/>
        <v>25299.14</v>
      </c>
      <c r="K135" s="8">
        <f>SUM(K134)</f>
        <v>6233.35</v>
      </c>
      <c r="L135" s="8">
        <f>SUM(L134)</f>
        <v>1612.27</v>
      </c>
      <c r="M135" s="8">
        <f>SUM(M134)</f>
        <v>1886.22</v>
      </c>
      <c r="N135" s="8">
        <f>SUM(N134)</f>
        <v>2062.37</v>
      </c>
      <c r="O135" s="8">
        <f>SUM(O134)</f>
        <v>2142.66</v>
      </c>
      <c r="P135" s="58">
        <f>SUM(D135:O135)</f>
        <v>117757.43000000001</v>
      </c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s="4" customFormat="1" ht="11.25" customHeight="1">
      <c r="A136" s="16"/>
      <c r="B136" s="16"/>
      <c r="C136" s="11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135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2" customFormat="1" ht="11.25">
      <c r="A137" s="187" t="s">
        <v>12</v>
      </c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2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4"/>
      <c r="AC137" s="24"/>
      <c r="AD137" s="24"/>
      <c r="AE137" s="24"/>
      <c r="AF137" s="24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s="2" customFormat="1" ht="45">
      <c r="A138" s="29" t="s">
        <v>173</v>
      </c>
      <c r="B138" s="33" t="s">
        <v>169</v>
      </c>
      <c r="C138" s="29" t="s">
        <v>170</v>
      </c>
      <c r="D138" s="45">
        <v>6</v>
      </c>
      <c r="E138" s="36">
        <v>4</v>
      </c>
      <c r="F138" s="36">
        <v>26.36</v>
      </c>
      <c r="G138" s="36">
        <v>7.38</v>
      </c>
      <c r="H138" s="36">
        <v>408.02</v>
      </c>
      <c r="I138" s="36">
        <v>567.55</v>
      </c>
      <c r="J138" s="36">
        <v>454.06</v>
      </c>
      <c r="K138" s="36">
        <v>101.93</v>
      </c>
      <c r="L138" s="36">
        <v>10</v>
      </c>
      <c r="M138" s="96">
        <v>0</v>
      </c>
      <c r="N138" s="96">
        <v>55.96</v>
      </c>
      <c r="O138" s="76">
        <v>18.7</v>
      </c>
      <c r="P138" s="56">
        <f>SUM(D138:O138)</f>
        <v>1659.96</v>
      </c>
      <c r="Q138" s="24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4"/>
      <c r="AC138" s="24"/>
      <c r="AD138" s="24"/>
      <c r="AE138" s="24"/>
      <c r="AF138" s="24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s="2" customFormat="1" ht="11.25">
      <c r="A139" s="6" t="s">
        <v>0</v>
      </c>
      <c r="B139" s="6"/>
      <c r="C139" s="108"/>
      <c r="D139" s="8">
        <f aca="true" t="shared" si="15" ref="D139:L139">SUM(D138)</f>
        <v>6</v>
      </c>
      <c r="E139" s="8">
        <f t="shared" si="15"/>
        <v>4</v>
      </c>
      <c r="F139" s="8">
        <f t="shared" si="15"/>
        <v>26.36</v>
      </c>
      <c r="G139" s="8">
        <f t="shared" si="15"/>
        <v>7.38</v>
      </c>
      <c r="H139" s="8">
        <f t="shared" si="15"/>
        <v>408.02</v>
      </c>
      <c r="I139" s="8">
        <f t="shared" si="15"/>
        <v>567.55</v>
      </c>
      <c r="J139" s="8">
        <f t="shared" si="15"/>
        <v>454.06</v>
      </c>
      <c r="K139" s="8">
        <f t="shared" si="15"/>
        <v>101.93</v>
      </c>
      <c r="L139" s="8">
        <f t="shared" si="15"/>
        <v>10</v>
      </c>
      <c r="M139" s="174">
        <v>0</v>
      </c>
      <c r="N139" s="8">
        <f>N138</f>
        <v>55.96</v>
      </c>
      <c r="O139" s="8">
        <f>O138</f>
        <v>18.7</v>
      </c>
      <c r="P139" s="58">
        <f>SUM(P138)</f>
        <v>1659.96</v>
      </c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s="2" customFormat="1" ht="12.75" customHeight="1">
      <c r="A140" s="52"/>
      <c r="B140" s="53"/>
      <c r="C140" s="53"/>
      <c r="D140" s="91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7"/>
      <c r="Q140" s="24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4"/>
      <c r="AC140" s="24"/>
      <c r="AD140" s="24"/>
      <c r="AE140" s="24"/>
      <c r="AF140" s="24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</row>
    <row r="141" spans="1:256" s="89" customFormat="1" ht="11.25" customHeight="1">
      <c r="A141" s="188" t="s">
        <v>139</v>
      </c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42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42"/>
      <c r="AC141" s="42"/>
      <c r="AD141" s="42"/>
      <c r="AE141" s="42"/>
      <c r="AF141" s="42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  <c r="IS141" s="88"/>
      <c r="IT141" s="88"/>
      <c r="IU141" s="88"/>
      <c r="IV141" s="88"/>
    </row>
    <row r="142" spans="1:256" s="2" customFormat="1" ht="33.75">
      <c r="A142" s="29" t="s">
        <v>355</v>
      </c>
      <c r="B142" s="33" t="s">
        <v>138</v>
      </c>
      <c r="C142" s="29" t="s">
        <v>156</v>
      </c>
      <c r="D142" s="45">
        <v>170</v>
      </c>
      <c r="E142" s="36">
        <v>170</v>
      </c>
      <c r="F142" s="36">
        <v>170</v>
      </c>
      <c r="G142" s="36">
        <v>170</v>
      </c>
      <c r="H142" s="36">
        <v>170</v>
      </c>
      <c r="I142" s="36">
        <v>170</v>
      </c>
      <c r="J142" s="36">
        <v>170</v>
      </c>
      <c r="K142" s="35">
        <v>170</v>
      </c>
      <c r="L142" s="35">
        <v>170</v>
      </c>
      <c r="M142" s="35">
        <v>170</v>
      </c>
      <c r="N142" s="35">
        <v>170</v>
      </c>
      <c r="O142" s="131">
        <v>170</v>
      </c>
      <c r="P142" s="56">
        <f>SUM(D142:O142)</f>
        <v>2040</v>
      </c>
      <c r="Q142" s="24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4"/>
      <c r="AC142" s="24"/>
      <c r="AD142" s="24"/>
      <c r="AE142" s="24"/>
      <c r="AF142" s="24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</row>
    <row r="143" spans="1:256" s="2" customFormat="1" ht="11.25">
      <c r="A143" s="6" t="s">
        <v>0</v>
      </c>
      <c r="B143" s="6"/>
      <c r="C143" s="108"/>
      <c r="D143" s="8">
        <f aca="true" t="shared" si="16" ref="D143:J143">SUM(D142:D142)</f>
        <v>170</v>
      </c>
      <c r="E143" s="8">
        <f t="shared" si="16"/>
        <v>170</v>
      </c>
      <c r="F143" s="8">
        <f t="shared" si="16"/>
        <v>170</v>
      </c>
      <c r="G143" s="8">
        <f t="shared" si="16"/>
        <v>170</v>
      </c>
      <c r="H143" s="8">
        <f t="shared" si="16"/>
        <v>170</v>
      </c>
      <c r="I143" s="8">
        <f t="shared" si="16"/>
        <v>170</v>
      </c>
      <c r="J143" s="8">
        <f t="shared" si="16"/>
        <v>170</v>
      </c>
      <c r="K143" s="8">
        <f>K142</f>
        <v>170</v>
      </c>
      <c r="L143" s="8">
        <f>L142</f>
        <v>170</v>
      </c>
      <c r="M143" s="8">
        <f>M142</f>
        <v>170</v>
      </c>
      <c r="N143" s="8">
        <f>N142</f>
        <v>170</v>
      </c>
      <c r="O143" s="8">
        <f>O142</f>
        <v>170</v>
      </c>
      <c r="P143" s="58">
        <f>SUM(D143:O143)</f>
        <v>2040</v>
      </c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</row>
    <row r="144" spans="1:256" s="3" customFormat="1" ht="11.25">
      <c r="A144" s="15"/>
      <c r="B144" s="15"/>
      <c r="C144" s="110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13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2" customFormat="1" ht="11.25">
      <c r="A145" s="182" t="s">
        <v>13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24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4"/>
      <c r="AC145" s="24"/>
      <c r="AD145" s="24"/>
      <c r="AE145" s="24"/>
      <c r="AF145" s="24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</row>
    <row r="146" spans="1:256" s="2" customFormat="1" ht="22.5">
      <c r="A146" s="29" t="s">
        <v>43</v>
      </c>
      <c r="B146" s="33" t="s">
        <v>44</v>
      </c>
      <c r="C146" s="29" t="s">
        <v>152</v>
      </c>
      <c r="D146" s="34">
        <v>1100</v>
      </c>
      <c r="E146" s="36">
        <v>1100</v>
      </c>
      <c r="F146" s="36">
        <v>1100</v>
      </c>
      <c r="G146" s="36">
        <v>1100</v>
      </c>
      <c r="H146" s="36">
        <v>1100</v>
      </c>
      <c r="I146" s="36">
        <v>1100</v>
      </c>
      <c r="J146" s="36">
        <v>1100</v>
      </c>
      <c r="K146" s="36">
        <v>1100</v>
      </c>
      <c r="L146" s="36">
        <v>1100</v>
      </c>
      <c r="M146" s="36">
        <v>1100</v>
      </c>
      <c r="N146" s="36">
        <v>1100</v>
      </c>
      <c r="O146" s="76">
        <v>1100</v>
      </c>
      <c r="P146" s="56">
        <f>SUM(D146:O146)</f>
        <v>13200</v>
      </c>
      <c r="Q146" s="24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4"/>
      <c r="AC146" s="24"/>
      <c r="AD146" s="24"/>
      <c r="AE146" s="24"/>
      <c r="AF146" s="24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</row>
    <row r="147" spans="1:256" s="2" customFormat="1" ht="33.75">
      <c r="A147" s="29" t="s">
        <v>323</v>
      </c>
      <c r="B147" s="33" t="s">
        <v>324</v>
      </c>
      <c r="C147" s="29" t="s">
        <v>325</v>
      </c>
      <c r="D147" s="34">
        <v>0</v>
      </c>
      <c r="E147" s="36">
        <v>0</v>
      </c>
      <c r="F147" s="35">
        <v>0</v>
      </c>
      <c r="G147" s="36">
        <v>0</v>
      </c>
      <c r="H147" s="96">
        <v>0</v>
      </c>
      <c r="I147" s="96">
        <v>0</v>
      </c>
      <c r="J147" s="36">
        <v>881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142">
        <f>SUM(D147:O147)</f>
        <v>881</v>
      </c>
      <c r="Q147" s="24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4"/>
      <c r="AC147" s="24"/>
      <c r="AD147" s="24"/>
      <c r="AE147" s="24"/>
      <c r="AF147" s="24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</row>
    <row r="148" spans="1:256" s="2" customFormat="1" ht="11.25">
      <c r="A148" s="6" t="s">
        <v>0</v>
      </c>
      <c r="B148" s="6"/>
      <c r="C148" s="108"/>
      <c r="D148" s="8">
        <f>SUM(D146:D147)</f>
        <v>1100</v>
      </c>
      <c r="E148" s="8">
        <f aca="true" t="shared" si="17" ref="E148:O148">SUM(E146:E147)</f>
        <v>1100</v>
      </c>
      <c r="F148" s="8">
        <f t="shared" si="17"/>
        <v>1100</v>
      </c>
      <c r="G148" s="8">
        <f t="shared" si="17"/>
        <v>1100</v>
      </c>
      <c r="H148" s="8">
        <f t="shared" si="17"/>
        <v>1100</v>
      </c>
      <c r="I148" s="8">
        <f t="shared" si="17"/>
        <v>1100</v>
      </c>
      <c r="J148" s="8">
        <f t="shared" si="17"/>
        <v>1981</v>
      </c>
      <c r="K148" s="8">
        <f t="shared" si="17"/>
        <v>1100</v>
      </c>
      <c r="L148" s="8">
        <f t="shared" si="17"/>
        <v>1100</v>
      </c>
      <c r="M148" s="8">
        <f t="shared" si="17"/>
        <v>1100</v>
      </c>
      <c r="N148" s="8">
        <f t="shared" si="17"/>
        <v>1100</v>
      </c>
      <c r="O148" s="8">
        <f t="shared" si="17"/>
        <v>1100</v>
      </c>
      <c r="P148" s="58">
        <f>SUM(D148:O148)</f>
        <v>14081</v>
      </c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</row>
    <row r="149" spans="1:256" s="3" customFormat="1" ht="11.25">
      <c r="A149" s="15"/>
      <c r="B149" s="15"/>
      <c r="C149" s="110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13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" customFormat="1" ht="11.25">
      <c r="A150" s="182" t="s">
        <v>85</v>
      </c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4"/>
      <c r="AC150" s="24"/>
      <c r="AD150" s="1"/>
      <c r="AE150" s="1"/>
      <c r="AF150" s="1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</row>
    <row r="151" spans="1:256" s="2" customFormat="1" ht="22.5">
      <c r="A151" s="29" t="s">
        <v>110</v>
      </c>
      <c r="B151" s="64" t="s">
        <v>76</v>
      </c>
      <c r="C151" s="32" t="s">
        <v>79</v>
      </c>
      <c r="D151" s="49">
        <v>500</v>
      </c>
      <c r="E151" s="50">
        <v>500</v>
      </c>
      <c r="F151" s="50">
        <v>500</v>
      </c>
      <c r="G151" s="50">
        <v>500</v>
      </c>
      <c r="H151" s="50">
        <v>500</v>
      </c>
      <c r="I151" s="50">
        <v>500</v>
      </c>
      <c r="J151" s="50">
        <v>500</v>
      </c>
      <c r="K151" s="50">
        <v>500</v>
      </c>
      <c r="L151" s="47">
        <v>500</v>
      </c>
      <c r="M151" s="50">
        <v>1000</v>
      </c>
      <c r="N151" s="50">
        <v>500</v>
      </c>
      <c r="O151" s="60">
        <v>500</v>
      </c>
      <c r="P151" s="140">
        <f>SUM(D151:O151)</f>
        <v>6500</v>
      </c>
      <c r="Q151" s="1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4"/>
      <c r="AC151" s="24"/>
      <c r="AD151" s="1"/>
      <c r="AE151" s="1"/>
      <c r="AF151" s="1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</row>
    <row r="152" spans="1:256" s="2" customFormat="1" ht="22.5">
      <c r="A152" s="29" t="s">
        <v>110</v>
      </c>
      <c r="B152" s="64" t="s">
        <v>76</v>
      </c>
      <c r="C152" s="32" t="s">
        <v>79</v>
      </c>
      <c r="D152" s="49">
        <v>150</v>
      </c>
      <c r="E152" s="50">
        <v>150</v>
      </c>
      <c r="F152" s="50">
        <v>150</v>
      </c>
      <c r="G152" s="50">
        <v>150</v>
      </c>
      <c r="H152" s="50">
        <v>150</v>
      </c>
      <c r="I152" s="50">
        <v>150</v>
      </c>
      <c r="J152" s="50">
        <v>150</v>
      </c>
      <c r="K152" s="50">
        <v>150</v>
      </c>
      <c r="L152" s="47">
        <v>0</v>
      </c>
      <c r="M152" s="47">
        <v>0</v>
      </c>
      <c r="N152" s="47">
        <v>0</v>
      </c>
      <c r="O152" s="47">
        <v>0</v>
      </c>
      <c r="P152" s="140">
        <f aca="true" t="shared" si="18" ref="P152:P159">SUM(D152:O152)</f>
        <v>1200</v>
      </c>
      <c r="Q152" s="1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4"/>
      <c r="AC152" s="24"/>
      <c r="AD152" s="1"/>
      <c r="AE152" s="1"/>
      <c r="AF152" s="1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</row>
    <row r="153" spans="1:256" s="2" customFormat="1" ht="22.5" customHeight="1">
      <c r="A153" s="31" t="s">
        <v>126</v>
      </c>
      <c r="B153" s="64" t="s">
        <v>127</v>
      </c>
      <c r="C153" s="32" t="s">
        <v>130</v>
      </c>
      <c r="D153" s="49">
        <v>6300</v>
      </c>
      <c r="E153" s="50">
        <v>6300</v>
      </c>
      <c r="F153" s="50">
        <v>6300</v>
      </c>
      <c r="G153" s="50">
        <v>6300</v>
      </c>
      <c r="H153" s="50">
        <v>6300</v>
      </c>
      <c r="I153" s="50">
        <v>6300</v>
      </c>
      <c r="J153" s="50">
        <v>6300</v>
      </c>
      <c r="K153" s="50">
        <v>6300</v>
      </c>
      <c r="L153" s="47">
        <v>6300</v>
      </c>
      <c r="M153" s="50">
        <v>6300</v>
      </c>
      <c r="N153" s="50">
        <v>6300</v>
      </c>
      <c r="O153" s="60">
        <v>6300</v>
      </c>
      <c r="P153" s="140">
        <f t="shared" si="18"/>
        <v>75600</v>
      </c>
      <c r="Q153" s="1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4"/>
      <c r="AC153" s="24"/>
      <c r="AD153" s="1"/>
      <c r="AE153" s="1"/>
      <c r="AF153" s="1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</row>
    <row r="154" spans="1:256" s="2" customFormat="1" ht="22.5">
      <c r="A154" s="67" t="s">
        <v>172</v>
      </c>
      <c r="B154" s="62" t="s">
        <v>135</v>
      </c>
      <c r="C154" s="32" t="s">
        <v>157</v>
      </c>
      <c r="D154" s="49">
        <v>12600</v>
      </c>
      <c r="E154" s="47">
        <v>11700</v>
      </c>
      <c r="F154" s="50">
        <v>12600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47">
        <v>12150</v>
      </c>
      <c r="M154" s="50">
        <v>29250</v>
      </c>
      <c r="N154" s="50">
        <v>54450</v>
      </c>
      <c r="O154" s="60">
        <v>43050</v>
      </c>
      <c r="P154" s="140">
        <f t="shared" si="18"/>
        <v>175800</v>
      </c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</row>
    <row r="155" spans="1:256" s="2" customFormat="1" ht="21" customHeight="1">
      <c r="A155" s="121" t="s">
        <v>356</v>
      </c>
      <c r="B155" s="117" t="s">
        <v>302</v>
      </c>
      <c r="C155" s="124" t="s">
        <v>326</v>
      </c>
      <c r="D155" s="49">
        <v>0</v>
      </c>
      <c r="E155" s="47">
        <v>0</v>
      </c>
      <c r="F155" s="74">
        <v>0</v>
      </c>
      <c r="G155" s="74">
        <v>0</v>
      </c>
      <c r="H155" s="74">
        <v>0</v>
      </c>
      <c r="I155" s="50">
        <v>29000</v>
      </c>
      <c r="J155" s="49">
        <v>58000</v>
      </c>
      <c r="K155" s="50">
        <v>58000</v>
      </c>
      <c r="L155" s="47">
        <v>0</v>
      </c>
      <c r="M155" s="47">
        <v>0</v>
      </c>
      <c r="N155" s="47">
        <v>0</v>
      </c>
      <c r="O155" s="47">
        <v>0</v>
      </c>
      <c r="P155" s="142">
        <f t="shared" si="18"/>
        <v>145000</v>
      </c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</row>
    <row r="156" spans="1:256" s="2" customFormat="1" ht="21" customHeight="1">
      <c r="A156" s="121" t="s">
        <v>303</v>
      </c>
      <c r="B156" s="117" t="s">
        <v>302</v>
      </c>
      <c r="C156" s="41" t="s">
        <v>326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7">
        <v>58000</v>
      </c>
      <c r="M156" s="50">
        <v>58000</v>
      </c>
      <c r="N156" s="50">
        <v>58000</v>
      </c>
      <c r="O156" s="60">
        <v>58000</v>
      </c>
      <c r="P156" s="142">
        <f t="shared" si="18"/>
        <v>232000</v>
      </c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</row>
    <row r="157" spans="1:256" s="2" customFormat="1" ht="21" customHeight="1">
      <c r="A157" s="67" t="s">
        <v>327</v>
      </c>
      <c r="B157" s="119" t="s">
        <v>328</v>
      </c>
      <c r="C157" s="32" t="s">
        <v>329</v>
      </c>
      <c r="D157" s="49">
        <v>0</v>
      </c>
      <c r="E157" s="47">
        <v>0</v>
      </c>
      <c r="F157" s="50">
        <v>108000</v>
      </c>
      <c r="G157" s="74">
        <v>0</v>
      </c>
      <c r="H157" s="74">
        <v>0</v>
      </c>
      <c r="I157" s="74">
        <v>0</v>
      </c>
      <c r="J157" s="49">
        <v>55000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142">
        <f t="shared" si="18"/>
        <v>163000</v>
      </c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</row>
    <row r="158" spans="1:256" s="2" customFormat="1" ht="21" customHeight="1">
      <c r="A158" s="67" t="s">
        <v>330</v>
      </c>
      <c r="B158" s="125" t="s">
        <v>331</v>
      </c>
      <c r="C158" s="69" t="s">
        <v>332</v>
      </c>
      <c r="D158" s="49">
        <v>0</v>
      </c>
      <c r="E158" s="47">
        <v>0</v>
      </c>
      <c r="F158" s="50">
        <v>614400</v>
      </c>
      <c r="G158" s="74">
        <v>0</v>
      </c>
      <c r="H158" s="74">
        <v>0</v>
      </c>
      <c r="I158" s="74">
        <v>0</v>
      </c>
      <c r="J158" s="74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142">
        <f t="shared" si="18"/>
        <v>614400</v>
      </c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</row>
    <row r="159" spans="1:256" s="2" customFormat="1" ht="21" customHeight="1">
      <c r="A159" s="67" t="s">
        <v>333</v>
      </c>
      <c r="B159" s="117" t="s">
        <v>334</v>
      </c>
      <c r="C159" s="32" t="s">
        <v>335</v>
      </c>
      <c r="D159" s="49">
        <v>0</v>
      </c>
      <c r="E159" s="47">
        <v>0</v>
      </c>
      <c r="F159" s="50">
        <v>5040</v>
      </c>
      <c r="G159" s="74">
        <v>0</v>
      </c>
      <c r="H159" s="50">
        <f>4000+1500</f>
        <v>5500</v>
      </c>
      <c r="I159" s="50">
        <v>4000</v>
      </c>
      <c r="J159" s="49">
        <v>4000</v>
      </c>
      <c r="K159" s="50">
        <v>3000</v>
      </c>
      <c r="L159" s="47">
        <v>0</v>
      </c>
      <c r="M159" s="47">
        <v>0</v>
      </c>
      <c r="N159" s="47">
        <v>0</v>
      </c>
      <c r="O159" s="47">
        <v>0</v>
      </c>
      <c r="P159" s="140">
        <f t="shared" si="18"/>
        <v>21540</v>
      </c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</row>
    <row r="160" spans="1:256" s="2" customFormat="1" ht="21" customHeight="1">
      <c r="A160" s="67" t="s">
        <v>336</v>
      </c>
      <c r="B160" s="117" t="s">
        <v>337</v>
      </c>
      <c r="C160" s="32" t="s">
        <v>338</v>
      </c>
      <c r="D160" s="49">
        <v>0</v>
      </c>
      <c r="E160" s="47">
        <v>0</v>
      </c>
      <c r="F160" s="50">
        <v>0</v>
      </c>
      <c r="G160" s="50">
        <v>283509</v>
      </c>
      <c r="H160" s="74">
        <v>0</v>
      </c>
      <c r="I160" s="74">
        <v>0</v>
      </c>
      <c r="J160" s="74">
        <v>0</v>
      </c>
      <c r="K160" s="50">
        <v>36333.2</v>
      </c>
      <c r="L160" s="47">
        <v>0</v>
      </c>
      <c r="M160" s="47">
        <v>0</v>
      </c>
      <c r="N160" s="47">
        <v>0</v>
      </c>
      <c r="O160" s="47">
        <v>0</v>
      </c>
      <c r="P160" s="140">
        <f>SUM(D160:O160)</f>
        <v>319842.2</v>
      </c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</row>
    <row r="161" spans="1:256" s="2" customFormat="1" ht="11.25">
      <c r="A161" s="6" t="s">
        <v>0</v>
      </c>
      <c r="B161" s="6"/>
      <c r="C161" s="108"/>
      <c r="D161" s="8">
        <f aca="true" t="shared" si="19" ref="D161:J161">SUM(D151:D160)</f>
        <v>19550</v>
      </c>
      <c r="E161" s="8">
        <f t="shared" si="19"/>
        <v>18650</v>
      </c>
      <c r="F161" s="8">
        <f t="shared" si="19"/>
        <v>746990</v>
      </c>
      <c r="G161" s="8">
        <f t="shared" si="19"/>
        <v>290459</v>
      </c>
      <c r="H161" s="8">
        <f t="shared" si="19"/>
        <v>12450</v>
      </c>
      <c r="I161" s="8">
        <f t="shared" si="19"/>
        <v>39950</v>
      </c>
      <c r="J161" s="8">
        <f t="shared" si="19"/>
        <v>123950</v>
      </c>
      <c r="K161" s="8">
        <f>SUM(K151:K160)</f>
        <v>104283.2</v>
      </c>
      <c r="L161" s="8">
        <f>SUM(L151:L160)</f>
        <v>76950</v>
      </c>
      <c r="M161" s="8">
        <f>SUM(M151:M160)</f>
        <v>94550</v>
      </c>
      <c r="N161" s="8">
        <f>SUM(N151:N160)</f>
        <v>119250</v>
      </c>
      <c r="O161" s="8">
        <f>SUM(O151:O160)</f>
        <v>107850</v>
      </c>
      <c r="P161" s="58">
        <f>SUM(D161:O161)</f>
        <v>1754882.2</v>
      </c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</row>
    <row r="162" spans="3:16" s="15" customFormat="1" ht="11.25">
      <c r="C162" s="110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135"/>
    </row>
    <row r="163" spans="1:256" s="2" customFormat="1" ht="11.25" customHeight="1">
      <c r="A163" s="182" t="s">
        <v>71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4"/>
      <c r="AC163" s="24"/>
      <c r="AD163" s="1"/>
      <c r="AE163" s="1"/>
      <c r="AF163" s="1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</row>
    <row r="164" spans="1:256" s="2" customFormat="1" ht="42.75" customHeight="1">
      <c r="A164" s="30" t="s">
        <v>140</v>
      </c>
      <c r="B164" s="27" t="s">
        <v>141</v>
      </c>
      <c r="C164" s="29" t="s">
        <v>158</v>
      </c>
      <c r="D164" s="45">
        <v>2000</v>
      </c>
      <c r="E164" s="45">
        <v>2130.44</v>
      </c>
      <c r="F164" s="45">
        <v>2408</v>
      </c>
      <c r="G164" s="45">
        <v>14882.94</v>
      </c>
      <c r="H164" s="45">
        <v>24003.95</v>
      </c>
      <c r="I164" s="77">
        <v>23477.99</v>
      </c>
      <c r="J164" s="77">
        <v>14172.84</v>
      </c>
      <c r="K164" s="77">
        <v>3495.56</v>
      </c>
      <c r="L164" s="77">
        <v>2310.53</v>
      </c>
      <c r="M164" s="81">
        <v>2326.86</v>
      </c>
      <c r="N164" s="51">
        <v>2626.83</v>
      </c>
      <c r="O164" s="81">
        <v>3723.98</v>
      </c>
      <c r="P164" s="56">
        <f>SUM(D164:O164)</f>
        <v>97559.92</v>
      </c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</row>
    <row r="165" spans="1:256" s="2" customFormat="1" ht="11.25">
      <c r="A165" s="6" t="s">
        <v>0</v>
      </c>
      <c r="B165" s="6"/>
      <c r="C165" s="108"/>
      <c r="D165" s="8">
        <f>D164</f>
        <v>2000</v>
      </c>
      <c r="E165" s="8">
        <f aca="true" t="shared" si="20" ref="E165:O165">E164</f>
        <v>2130.44</v>
      </c>
      <c r="F165" s="8">
        <f t="shared" si="20"/>
        <v>2408</v>
      </c>
      <c r="G165" s="8">
        <f t="shared" si="20"/>
        <v>14882.94</v>
      </c>
      <c r="H165" s="8">
        <f t="shared" si="20"/>
        <v>24003.95</v>
      </c>
      <c r="I165" s="8">
        <f t="shared" si="20"/>
        <v>23477.99</v>
      </c>
      <c r="J165" s="8">
        <f t="shared" si="20"/>
        <v>14172.84</v>
      </c>
      <c r="K165" s="8">
        <f t="shared" si="20"/>
        <v>3495.56</v>
      </c>
      <c r="L165" s="8">
        <f t="shared" si="20"/>
        <v>2310.53</v>
      </c>
      <c r="M165" s="8">
        <f t="shared" si="20"/>
        <v>2326.86</v>
      </c>
      <c r="N165" s="8">
        <f t="shared" si="20"/>
        <v>2626.83</v>
      </c>
      <c r="O165" s="8">
        <f t="shared" si="20"/>
        <v>3723.98</v>
      </c>
      <c r="P165" s="58">
        <f>SUM(D165:O165)</f>
        <v>97559.92</v>
      </c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</row>
    <row r="166" spans="1:256" s="3" customFormat="1" ht="11.25">
      <c r="A166" s="15"/>
      <c r="B166" s="15"/>
      <c r="C166" s="110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13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2" customFormat="1" ht="11.25">
      <c r="A167" s="178" t="s">
        <v>74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24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4"/>
      <c r="AC167" s="24"/>
      <c r="AD167" s="24"/>
      <c r="AE167" s="24"/>
      <c r="AF167" s="24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</row>
    <row r="168" spans="1:256" s="2" customFormat="1" ht="56.25">
      <c r="A168" s="67" t="s">
        <v>160</v>
      </c>
      <c r="B168" s="64" t="s">
        <v>161</v>
      </c>
      <c r="C168" s="32" t="s">
        <v>162</v>
      </c>
      <c r="D168" s="45">
        <v>4706.1</v>
      </c>
      <c r="E168" s="47">
        <v>4761.02</v>
      </c>
      <c r="F168" s="50">
        <v>5972.4</v>
      </c>
      <c r="G168" s="158">
        <v>3131.68</v>
      </c>
      <c r="H168" s="149">
        <v>3426.04</v>
      </c>
      <c r="I168" s="47">
        <v>4484.3</v>
      </c>
      <c r="J168" s="47">
        <v>3987.14</v>
      </c>
      <c r="K168" s="159">
        <v>2809.54</v>
      </c>
      <c r="L168" s="159">
        <v>3710.44</v>
      </c>
      <c r="M168" s="159">
        <v>5382.26</v>
      </c>
      <c r="N168" s="159">
        <v>5135.7</v>
      </c>
      <c r="O168" s="189">
        <v>5831.1</v>
      </c>
      <c r="P168" s="140">
        <f>SUM(D168:O168)</f>
        <v>53337.72</v>
      </c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</row>
    <row r="169" spans="1:256" s="2" customFormat="1" ht="11.25">
      <c r="A169" s="9" t="s">
        <v>0</v>
      </c>
      <c r="B169" s="9"/>
      <c r="C169" s="112"/>
      <c r="D169" s="10">
        <f aca="true" t="shared" si="21" ref="D169:O169">SUM(D168:D168)</f>
        <v>4706.1</v>
      </c>
      <c r="E169" s="10">
        <f t="shared" si="21"/>
        <v>4761.02</v>
      </c>
      <c r="F169" s="10">
        <f t="shared" si="21"/>
        <v>5972.4</v>
      </c>
      <c r="G169" s="10">
        <f t="shared" si="21"/>
        <v>3131.68</v>
      </c>
      <c r="H169" s="10">
        <f t="shared" si="21"/>
        <v>3426.04</v>
      </c>
      <c r="I169" s="10">
        <f t="shared" si="21"/>
        <v>4484.3</v>
      </c>
      <c r="J169" s="10">
        <f t="shared" si="21"/>
        <v>3987.14</v>
      </c>
      <c r="K169" s="10">
        <f t="shared" si="21"/>
        <v>2809.54</v>
      </c>
      <c r="L169" s="10">
        <f t="shared" si="21"/>
        <v>3710.44</v>
      </c>
      <c r="M169" s="10">
        <f t="shared" si="21"/>
        <v>5382.26</v>
      </c>
      <c r="N169" s="10">
        <f t="shared" si="21"/>
        <v>5135.7</v>
      </c>
      <c r="O169" s="10">
        <f t="shared" si="21"/>
        <v>5831.1</v>
      </c>
      <c r="P169" s="58">
        <f>SUM(D169:O169)</f>
        <v>53337.72</v>
      </c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</row>
    <row r="170" spans="1:256" s="18" customFormat="1" ht="11.25">
      <c r="A170" s="17"/>
      <c r="B170" s="17"/>
      <c r="C170" s="11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136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1:256" s="2" customFormat="1" ht="11.25">
      <c r="A171" s="182" t="s">
        <v>72</v>
      </c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24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4"/>
      <c r="AC171" s="24"/>
      <c r="AD171" s="24"/>
      <c r="AE171" s="24"/>
      <c r="AF171" s="24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</row>
    <row r="172" spans="1:256" s="2" customFormat="1" ht="16.5" customHeight="1">
      <c r="A172" s="67" t="s">
        <v>11</v>
      </c>
      <c r="B172" s="33" t="s">
        <v>16</v>
      </c>
      <c r="C172" s="32" t="s">
        <v>23</v>
      </c>
      <c r="D172" s="36">
        <v>63097.18</v>
      </c>
      <c r="E172" s="36">
        <v>76881.73</v>
      </c>
      <c r="F172" s="35">
        <v>111393.33</v>
      </c>
      <c r="G172" s="35">
        <f>3005.87+10226.49</f>
        <v>13232.36</v>
      </c>
      <c r="H172" s="36">
        <v>22153.04</v>
      </c>
      <c r="I172" s="36">
        <v>23680.85</v>
      </c>
      <c r="J172" s="36">
        <v>15285.74</v>
      </c>
      <c r="K172" s="36">
        <v>2014.65</v>
      </c>
      <c r="L172" s="36">
        <v>103432.04</v>
      </c>
      <c r="M172" s="36">
        <v>146405.68</v>
      </c>
      <c r="N172" s="36">
        <v>87542.31</v>
      </c>
      <c r="O172" s="36">
        <v>64840.4</v>
      </c>
      <c r="P172" s="56">
        <f>SUM(D172:O172)</f>
        <v>729959.3099999999</v>
      </c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</row>
    <row r="173" spans="1:256" s="2" customFormat="1" ht="22.5">
      <c r="A173" s="30" t="s">
        <v>111</v>
      </c>
      <c r="B173" s="33" t="s">
        <v>32</v>
      </c>
      <c r="C173" s="32" t="s">
        <v>261</v>
      </c>
      <c r="D173" s="45">
        <v>12518.53</v>
      </c>
      <c r="E173" s="36">
        <v>12009.02</v>
      </c>
      <c r="F173" s="36">
        <v>21916.17</v>
      </c>
      <c r="G173" s="36">
        <v>3094.47</v>
      </c>
      <c r="H173" s="150">
        <v>0</v>
      </c>
      <c r="I173" s="150">
        <v>0</v>
      </c>
      <c r="J173" s="150">
        <v>0</v>
      </c>
      <c r="K173" s="150">
        <v>0</v>
      </c>
      <c r="L173" s="36">
        <v>3953.7</v>
      </c>
      <c r="M173" s="36">
        <v>15698.98</v>
      </c>
      <c r="N173" s="36">
        <v>4207.8</v>
      </c>
      <c r="O173" s="76">
        <v>25189.61</v>
      </c>
      <c r="P173" s="56">
        <f>SUM(D173:O173)</f>
        <v>98588.28</v>
      </c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</row>
    <row r="174" spans="1:256" s="2" customFormat="1" ht="11.25">
      <c r="A174" s="6" t="s">
        <v>0</v>
      </c>
      <c r="B174" s="6"/>
      <c r="C174" s="108"/>
      <c r="D174" s="8">
        <f aca="true" t="shared" si="22" ref="D174:O174">SUM(D172:D173)</f>
        <v>75615.71</v>
      </c>
      <c r="E174" s="8">
        <f t="shared" si="22"/>
        <v>88890.75</v>
      </c>
      <c r="F174" s="8">
        <f t="shared" si="22"/>
        <v>133309.5</v>
      </c>
      <c r="G174" s="8">
        <f t="shared" si="22"/>
        <v>16326.83</v>
      </c>
      <c r="H174" s="8">
        <f t="shared" si="22"/>
        <v>22153.04</v>
      </c>
      <c r="I174" s="8">
        <f t="shared" si="22"/>
        <v>23680.85</v>
      </c>
      <c r="J174" s="8">
        <f t="shared" si="22"/>
        <v>15285.74</v>
      </c>
      <c r="K174" s="8">
        <f t="shared" si="22"/>
        <v>2014.65</v>
      </c>
      <c r="L174" s="8">
        <f t="shared" si="22"/>
        <v>107385.73999999999</v>
      </c>
      <c r="M174" s="8">
        <f t="shared" si="22"/>
        <v>162104.66</v>
      </c>
      <c r="N174" s="8">
        <f t="shared" si="22"/>
        <v>91750.11</v>
      </c>
      <c r="O174" s="8">
        <f t="shared" si="22"/>
        <v>90030.01000000001</v>
      </c>
      <c r="P174" s="58">
        <f>SUM(D174:O174)</f>
        <v>828547.59</v>
      </c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</row>
    <row r="175" spans="1:256" s="2" customFormat="1" ht="11.25">
      <c r="A175" s="19"/>
      <c r="B175" s="19"/>
      <c r="C175" s="10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135"/>
      <c r="Q175" s="24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4"/>
      <c r="AC175" s="24"/>
      <c r="AD175" s="24"/>
      <c r="AE175" s="24"/>
      <c r="AF175" s="24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</row>
    <row r="176" spans="1:256" s="2" customFormat="1" ht="11.25">
      <c r="A176" s="178" t="s">
        <v>381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24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4"/>
      <c r="AC176" s="24"/>
      <c r="AD176" s="24"/>
      <c r="AE176" s="24"/>
      <c r="AF176" s="24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</row>
    <row r="177" spans="1:256" s="39" customFormat="1" ht="44.25" customHeight="1">
      <c r="A177" s="28" t="s">
        <v>186</v>
      </c>
      <c r="B177" s="37" t="s">
        <v>187</v>
      </c>
      <c r="C177" s="41" t="s">
        <v>188</v>
      </c>
      <c r="D177" s="45">
        <v>3000</v>
      </c>
      <c r="E177" s="45">
        <v>3000</v>
      </c>
      <c r="F177" s="45">
        <v>3000</v>
      </c>
      <c r="G177" s="151">
        <v>3465.2</v>
      </c>
      <c r="H177" s="34">
        <v>3465.2</v>
      </c>
      <c r="I177" s="34">
        <v>3465.2</v>
      </c>
      <c r="J177" s="45">
        <v>3465.2</v>
      </c>
      <c r="K177" s="47">
        <v>3465.2</v>
      </c>
      <c r="L177" s="47">
        <v>3000</v>
      </c>
      <c r="M177" s="47">
        <v>3000</v>
      </c>
      <c r="N177" s="47">
        <v>3000</v>
      </c>
      <c r="O177" s="47">
        <v>3000</v>
      </c>
      <c r="P177" s="56">
        <f>SUM(D177:O177)</f>
        <v>38326</v>
      </c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  <c r="IV177" s="38"/>
    </row>
    <row r="178" spans="1:256" s="2" customFormat="1" ht="11.25">
      <c r="A178" s="6" t="s">
        <v>0</v>
      </c>
      <c r="B178" s="5"/>
      <c r="C178" s="114"/>
      <c r="D178" s="14">
        <f aca="true" t="shared" si="23" ref="D178:J178">SUM(D177:D177)</f>
        <v>3000</v>
      </c>
      <c r="E178" s="14">
        <f t="shared" si="23"/>
        <v>3000</v>
      </c>
      <c r="F178" s="14">
        <f t="shared" si="23"/>
        <v>3000</v>
      </c>
      <c r="G178" s="14">
        <f t="shared" si="23"/>
        <v>3465.2</v>
      </c>
      <c r="H178" s="14">
        <f t="shared" si="23"/>
        <v>3465.2</v>
      </c>
      <c r="I178" s="14">
        <f t="shared" si="23"/>
        <v>3465.2</v>
      </c>
      <c r="J178" s="14">
        <f t="shared" si="23"/>
        <v>3465.2</v>
      </c>
      <c r="K178" s="14">
        <f>SUM(K177)</f>
        <v>3465.2</v>
      </c>
      <c r="L178" s="14">
        <f>SUM(L177)</f>
        <v>3000</v>
      </c>
      <c r="M178" s="14">
        <f>SUM(M177)</f>
        <v>3000</v>
      </c>
      <c r="N178" s="14">
        <f>SUM(N177)</f>
        <v>3000</v>
      </c>
      <c r="O178" s="14">
        <f>SUM(O177)</f>
        <v>3000</v>
      </c>
      <c r="P178" s="58">
        <f>SUM(D178:O178)</f>
        <v>38326</v>
      </c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</row>
    <row r="179" spans="1:256" s="3" customFormat="1" ht="11.25">
      <c r="A179" s="15"/>
      <c r="B179" s="15"/>
      <c r="C179" s="110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13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16" s="15" customFormat="1" ht="11.25">
      <c r="A180" s="178" t="s">
        <v>147</v>
      </c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</row>
    <row r="181" spans="1:16" s="15" customFormat="1" ht="45">
      <c r="A181" s="28" t="s">
        <v>171</v>
      </c>
      <c r="B181" s="37" t="s">
        <v>177</v>
      </c>
      <c r="C181" s="54" t="s">
        <v>149</v>
      </c>
      <c r="D181" s="49">
        <v>5000</v>
      </c>
      <c r="E181" s="50">
        <v>5000</v>
      </c>
      <c r="F181" s="50">
        <v>5000</v>
      </c>
      <c r="G181" s="50">
        <v>5000</v>
      </c>
      <c r="H181" s="50">
        <v>5000</v>
      </c>
      <c r="I181" s="47">
        <v>5000</v>
      </c>
      <c r="J181" s="47">
        <v>5000</v>
      </c>
      <c r="K181" s="47">
        <v>5000</v>
      </c>
      <c r="L181" s="47">
        <v>5000</v>
      </c>
      <c r="M181" s="47">
        <v>5000</v>
      </c>
      <c r="N181" s="47">
        <v>5000</v>
      </c>
      <c r="O181" s="60">
        <v>5000</v>
      </c>
      <c r="P181" s="56">
        <f>SUM(D181:O181)</f>
        <v>60000</v>
      </c>
    </row>
    <row r="182" spans="1:16" s="15" customFormat="1" ht="11.25">
      <c r="A182" s="6" t="s">
        <v>0</v>
      </c>
      <c r="B182" s="5"/>
      <c r="C182" s="114"/>
      <c r="D182" s="14">
        <f aca="true" t="shared" si="24" ref="D182:O182">SUM(D181)</f>
        <v>5000</v>
      </c>
      <c r="E182" s="14">
        <f t="shared" si="24"/>
        <v>5000</v>
      </c>
      <c r="F182" s="14">
        <f t="shared" si="24"/>
        <v>5000</v>
      </c>
      <c r="G182" s="14">
        <f t="shared" si="24"/>
        <v>5000</v>
      </c>
      <c r="H182" s="14">
        <f t="shared" si="24"/>
        <v>5000</v>
      </c>
      <c r="I182" s="14">
        <f t="shared" si="24"/>
        <v>5000</v>
      </c>
      <c r="J182" s="14">
        <f t="shared" si="24"/>
        <v>5000</v>
      </c>
      <c r="K182" s="14">
        <f t="shared" si="24"/>
        <v>5000</v>
      </c>
      <c r="L182" s="14">
        <f t="shared" si="24"/>
        <v>5000</v>
      </c>
      <c r="M182" s="14">
        <f t="shared" si="24"/>
        <v>5000</v>
      </c>
      <c r="N182" s="14">
        <f t="shared" si="24"/>
        <v>5000</v>
      </c>
      <c r="O182" s="14">
        <f t="shared" si="24"/>
        <v>5000</v>
      </c>
      <c r="P182" s="58">
        <f>SUM(D182:O182)</f>
        <v>60000</v>
      </c>
    </row>
    <row r="183" spans="3:16" s="15" customFormat="1" ht="11.25">
      <c r="C183" s="110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135"/>
    </row>
    <row r="184" spans="1:256" s="2" customFormat="1" ht="11.25">
      <c r="A184" s="178" t="s">
        <v>82</v>
      </c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24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4"/>
      <c r="AC184" s="24"/>
      <c r="AD184" s="24"/>
      <c r="AE184" s="24"/>
      <c r="AF184" s="24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</row>
    <row r="185" spans="1:256" s="2" customFormat="1" ht="22.5">
      <c r="A185" s="29" t="s">
        <v>41</v>
      </c>
      <c r="B185" s="64" t="s">
        <v>42</v>
      </c>
      <c r="C185" s="32" t="s">
        <v>262</v>
      </c>
      <c r="D185" s="50">
        <v>219.9</v>
      </c>
      <c r="E185" s="47">
        <v>219.9</v>
      </c>
      <c r="F185" s="47">
        <v>219.9</v>
      </c>
      <c r="G185" s="47">
        <v>219.9</v>
      </c>
      <c r="H185" s="47">
        <v>219.9</v>
      </c>
      <c r="I185" s="47">
        <v>219.9</v>
      </c>
      <c r="J185" s="47">
        <v>219.9</v>
      </c>
      <c r="K185" s="47">
        <v>219.9</v>
      </c>
      <c r="L185" s="47">
        <v>219.9</v>
      </c>
      <c r="M185" s="47">
        <v>219.9</v>
      </c>
      <c r="N185" s="47">
        <v>219.9</v>
      </c>
      <c r="O185" s="47">
        <v>219.9</v>
      </c>
      <c r="P185" s="56">
        <f>SUM(D185:O185)</f>
        <v>2638.8000000000006</v>
      </c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</row>
    <row r="186" spans="1:256" s="2" customFormat="1" ht="11.25">
      <c r="A186" s="9" t="s">
        <v>0</v>
      </c>
      <c r="B186" s="9"/>
      <c r="C186" s="112"/>
      <c r="D186" s="10">
        <f>SUM(D185:D185)</f>
        <v>219.9</v>
      </c>
      <c r="E186" s="10">
        <f aca="true" t="shared" si="25" ref="E186:O186">SUM(E185:E185)</f>
        <v>219.9</v>
      </c>
      <c r="F186" s="10">
        <f t="shared" si="25"/>
        <v>219.9</v>
      </c>
      <c r="G186" s="10">
        <f t="shared" si="25"/>
        <v>219.9</v>
      </c>
      <c r="H186" s="10">
        <f t="shared" si="25"/>
        <v>219.9</v>
      </c>
      <c r="I186" s="10">
        <f>SUM(I185:I185)</f>
        <v>219.9</v>
      </c>
      <c r="J186" s="10">
        <f>SUM(J185:J185)</f>
        <v>219.9</v>
      </c>
      <c r="K186" s="10">
        <f t="shared" si="25"/>
        <v>219.9</v>
      </c>
      <c r="L186" s="10">
        <f t="shared" si="25"/>
        <v>219.9</v>
      </c>
      <c r="M186" s="10">
        <f t="shared" si="25"/>
        <v>219.9</v>
      </c>
      <c r="N186" s="10">
        <f t="shared" si="25"/>
        <v>219.9</v>
      </c>
      <c r="O186" s="10">
        <f t="shared" si="25"/>
        <v>219.9</v>
      </c>
      <c r="P186" s="58">
        <f>SUM(D186:O186)</f>
        <v>2638.8000000000006</v>
      </c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</row>
    <row r="187" spans="1:256" s="18" customFormat="1" ht="11.25">
      <c r="A187" s="17"/>
      <c r="B187" s="17"/>
      <c r="C187" s="11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136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1:256" s="2" customFormat="1" ht="11.25">
      <c r="A188" s="178" t="s">
        <v>113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4"/>
      <c r="AC188" s="24"/>
      <c r="AD188" s="24"/>
      <c r="AE188" s="24"/>
      <c r="AF188" s="24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</row>
    <row r="189" spans="1:256" s="2" customFormat="1" ht="11.25">
      <c r="A189" s="85" t="s">
        <v>263</v>
      </c>
      <c r="B189" s="84" t="s">
        <v>117</v>
      </c>
      <c r="C189" s="84" t="s">
        <v>115</v>
      </c>
      <c r="D189" s="49">
        <v>788.85</v>
      </c>
      <c r="E189" s="152">
        <v>0</v>
      </c>
      <c r="F189" s="152">
        <v>0</v>
      </c>
      <c r="G189" s="152">
        <v>0</v>
      </c>
      <c r="H189" s="152">
        <v>0</v>
      </c>
      <c r="I189" s="74">
        <v>0</v>
      </c>
      <c r="J189" s="153">
        <v>0</v>
      </c>
      <c r="K189" s="47">
        <v>731.85</v>
      </c>
      <c r="L189" s="74">
        <v>0</v>
      </c>
      <c r="M189" s="47">
        <v>1463.74</v>
      </c>
      <c r="N189" s="47">
        <v>731.87</v>
      </c>
      <c r="O189" s="47">
        <v>731.87</v>
      </c>
      <c r="P189" s="56">
        <f>SUM(D189:O189)</f>
        <v>4448.18</v>
      </c>
      <c r="Q189" s="24"/>
      <c r="R189" s="25"/>
      <c r="S189" s="25"/>
      <c r="T189" s="25"/>
      <c r="U189" s="25"/>
      <c r="V189" s="105"/>
      <c r="W189" s="25"/>
      <c r="X189" s="25"/>
      <c r="Y189" s="25"/>
      <c r="Z189" s="25"/>
      <c r="AA189" s="25"/>
      <c r="AB189" s="24"/>
      <c r="AC189" s="24"/>
      <c r="AD189" s="24"/>
      <c r="AE189" s="24"/>
      <c r="AF189" s="24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</row>
    <row r="190" spans="1:256" s="2" customFormat="1" ht="11.25">
      <c r="A190" s="85" t="s">
        <v>119</v>
      </c>
      <c r="B190" s="84" t="s">
        <v>118</v>
      </c>
      <c r="C190" s="84" t="s">
        <v>116</v>
      </c>
      <c r="D190" s="152">
        <v>0</v>
      </c>
      <c r="E190" s="152">
        <v>0</v>
      </c>
      <c r="F190" s="152">
        <v>0</v>
      </c>
      <c r="G190" s="152">
        <v>0</v>
      </c>
      <c r="H190" s="152">
        <v>0</v>
      </c>
      <c r="I190" s="74">
        <v>0</v>
      </c>
      <c r="J190" s="149">
        <v>0</v>
      </c>
      <c r="K190" s="74">
        <v>1855.52</v>
      </c>
      <c r="L190" s="74">
        <v>0</v>
      </c>
      <c r="M190" s="74">
        <v>0</v>
      </c>
      <c r="N190" s="74">
        <v>0</v>
      </c>
      <c r="O190" s="74">
        <v>0</v>
      </c>
      <c r="P190" s="142">
        <f>SUM(D190:O190)</f>
        <v>1855.52</v>
      </c>
      <c r="Q190" s="24"/>
      <c r="R190" s="25"/>
      <c r="S190" s="25"/>
      <c r="T190" s="25"/>
      <c r="U190" s="25"/>
      <c r="V190" s="105"/>
      <c r="W190" s="25"/>
      <c r="X190" s="25"/>
      <c r="Y190" s="25"/>
      <c r="Z190" s="25"/>
      <c r="AA190" s="25"/>
      <c r="AB190" s="24"/>
      <c r="AC190" s="24"/>
      <c r="AD190" s="24"/>
      <c r="AE190" s="24"/>
      <c r="AF190" s="24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</row>
    <row r="191" spans="1:256" s="2" customFormat="1" ht="11.25">
      <c r="A191" s="6" t="s">
        <v>0</v>
      </c>
      <c r="B191" s="5"/>
      <c r="C191" s="114"/>
      <c r="D191" s="80">
        <f aca="true" t="shared" si="26" ref="D191:O191">SUM(D189:D190)</f>
        <v>788.85</v>
      </c>
      <c r="E191" s="97">
        <f t="shared" si="26"/>
        <v>0</v>
      </c>
      <c r="F191" s="97">
        <f t="shared" si="26"/>
        <v>0</v>
      </c>
      <c r="G191" s="97">
        <f t="shared" si="26"/>
        <v>0</v>
      </c>
      <c r="H191" s="97">
        <f t="shared" si="26"/>
        <v>0</v>
      </c>
      <c r="I191" s="97">
        <f t="shared" si="26"/>
        <v>0</v>
      </c>
      <c r="J191" s="97">
        <f t="shared" si="26"/>
        <v>0</v>
      </c>
      <c r="K191" s="14">
        <f t="shared" si="26"/>
        <v>2587.37</v>
      </c>
      <c r="L191" s="97">
        <f t="shared" si="26"/>
        <v>0</v>
      </c>
      <c r="M191" s="14">
        <f t="shared" si="26"/>
        <v>1463.74</v>
      </c>
      <c r="N191" s="14">
        <f t="shared" si="26"/>
        <v>731.87</v>
      </c>
      <c r="O191" s="14">
        <f t="shared" si="26"/>
        <v>731.87</v>
      </c>
      <c r="P191" s="58">
        <f>SUM(D191:O191)</f>
        <v>6303.7</v>
      </c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</row>
    <row r="192" spans="1:256" s="3" customFormat="1" ht="11.25">
      <c r="A192" s="15"/>
      <c r="B192" s="15"/>
      <c r="C192" s="110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13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2" customFormat="1" ht="11.25">
      <c r="A193" s="178" t="s">
        <v>114</v>
      </c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24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4"/>
      <c r="AC193" s="24"/>
      <c r="AD193" s="24"/>
      <c r="AE193" s="24"/>
      <c r="AF193" s="24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</row>
    <row r="194" spans="1:256" s="2" customFormat="1" ht="22.5">
      <c r="A194" s="40" t="s">
        <v>264</v>
      </c>
      <c r="B194" s="37" t="s">
        <v>265</v>
      </c>
      <c r="C194" s="41" t="s">
        <v>120</v>
      </c>
      <c r="D194" s="47">
        <v>485.75</v>
      </c>
      <c r="E194" s="47">
        <v>622.35</v>
      </c>
      <c r="F194" s="50">
        <v>1062.75</v>
      </c>
      <c r="G194" s="50">
        <v>2049</v>
      </c>
      <c r="H194" s="50">
        <v>11945.42</v>
      </c>
      <c r="I194" s="50">
        <v>14745.43</v>
      </c>
      <c r="J194" s="47">
        <v>29232.4</v>
      </c>
      <c r="K194" s="50">
        <v>4234.6</v>
      </c>
      <c r="L194" s="50">
        <v>546.4</v>
      </c>
      <c r="M194" s="47">
        <v>387.13</v>
      </c>
      <c r="N194" s="47">
        <v>273.2</v>
      </c>
      <c r="O194" s="60">
        <v>546.4</v>
      </c>
      <c r="P194" s="56">
        <f aca="true" t="shared" si="27" ref="P194:P199">SUM(D194:O194)</f>
        <v>66130.83</v>
      </c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</row>
    <row r="195" spans="1:256" s="2" customFormat="1" ht="24" customHeight="1">
      <c r="A195" s="29" t="s">
        <v>178</v>
      </c>
      <c r="B195" s="33" t="s">
        <v>266</v>
      </c>
      <c r="C195" s="69" t="s">
        <v>179</v>
      </c>
      <c r="D195" s="36">
        <v>120</v>
      </c>
      <c r="E195" s="36">
        <v>120</v>
      </c>
      <c r="F195" s="36">
        <v>120</v>
      </c>
      <c r="G195" s="68">
        <v>0</v>
      </c>
      <c r="H195" s="68">
        <v>0</v>
      </c>
      <c r="I195" s="68">
        <v>0</v>
      </c>
      <c r="J195" s="76">
        <v>0</v>
      </c>
      <c r="K195" s="76">
        <v>0</v>
      </c>
      <c r="L195" s="36">
        <v>0</v>
      </c>
      <c r="M195" s="36">
        <v>0</v>
      </c>
      <c r="N195" s="36">
        <v>0</v>
      </c>
      <c r="O195" s="36">
        <v>0</v>
      </c>
      <c r="P195" s="56">
        <f t="shared" si="27"/>
        <v>360</v>
      </c>
      <c r="Q195" s="24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4"/>
      <c r="AC195" s="24"/>
      <c r="AD195" s="24"/>
      <c r="AE195" s="24"/>
      <c r="AF195" s="24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</row>
    <row r="196" spans="1:256" s="2" customFormat="1" ht="22.5" customHeight="1">
      <c r="A196" s="29" t="s">
        <v>373</v>
      </c>
      <c r="B196" s="147" t="s">
        <v>374</v>
      </c>
      <c r="C196" s="41" t="s">
        <v>375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312</v>
      </c>
      <c r="M196" s="96">
        <v>0</v>
      </c>
      <c r="N196" s="96">
        <v>0</v>
      </c>
      <c r="O196" s="76">
        <v>445.25</v>
      </c>
      <c r="P196" s="56">
        <f t="shared" si="27"/>
        <v>757.25</v>
      </c>
      <c r="Q196" s="24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4"/>
      <c r="AC196" s="24"/>
      <c r="AD196" s="24"/>
      <c r="AE196" s="24"/>
      <c r="AF196" s="24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</row>
    <row r="197" spans="1:256" s="2" customFormat="1" ht="15" customHeight="1">
      <c r="A197" s="29" t="s">
        <v>339</v>
      </c>
      <c r="B197" s="33" t="s">
        <v>340</v>
      </c>
      <c r="C197" s="41" t="s">
        <v>341</v>
      </c>
      <c r="D197" s="36">
        <v>0</v>
      </c>
      <c r="E197" s="36">
        <v>0</v>
      </c>
      <c r="F197" s="36">
        <v>0</v>
      </c>
      <c r="G197" s="36">
        <v>0</v>
      </c>
      <c r="H197" s="68">
        <v>261896</v>
      </c>
      <c r="I197" s="66">
        <v>216532</v>
      </c>
      <c r="J197" s="36">
        <v>33120</v>
      </c>
      <c r="K197" s="76">
        <v>0</v>
      </c>
      <c r="L197" s="36">
        <v>0</v>
      </c>
      <c r="M197" s="36">
        <v>0</v>
      </c>
      <c r="N197" s="36">
        <v>0</v>
      </c>
      <c r="O197" s="36">
        <v>0</v>
      </c>
      <c r="P197" s="56">
        <f t="shared" si="27"/>
        <v>511548</v>
      </c>
      <c r="Q197" s="24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4"/>
      <c r="AC197" s="24"/>
      <c r="AD197" s="24"/>
      <c r="AE197" s="24"/>
      <c r="AF197" s="24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</row>
    <row r="198" spans="1:256" s="2" customFormat="1" ht="15.75" customHeight="1">
      <c r="A198" s="29" t="s">
        <v>357</v>
      </c>
      <c r="B198" s="147" t="s">
        <v>358</v>
      </c>
      <c r="C198" s="148" t="s">
        <v>341</v>
      </c>
      <c r="D198" s="76">
        <v>0</v>
      </c>
      <c r="E198" s="76">
        <v>0</v>
      </c>
      <c r="F198" s="76">
        <v>0</v>
      </c>
      <c r="G198" s="76">
        <v>0</v>
      </c>
      <c r="H198" s="76">
        <v>0</v>
      </c>
      <c r="I198" s="76">
        <v>0</v>
      </c>
      <c r="J198" s="66">
        <v>157332</v>
      </c>
      <c r="K198" s="36">
        <v>4544</v>
      </c>
      <c r="L198" s="36">
        <v>0</v>
      </c>
      <c r="M198" s="36">
        <v>0</v>
      </c>
      <c r="N198" s="36">
        <v>0</v>
      </c>
      <c r="O198" s="36">
        <v>0</v>
      </c>
      <c r="P198" s="56">
        <f t="shared" si="27"/>
        <v>161876</v>
      </c>
      <c r="Q198" s="24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4"/>
      <c r="AC198" s="24"/>
      <c r="AD198" s="24"/>
      <c r="AE198" s="24"/>
      <c r="AF198" s="24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</row>
    <row r="199" spans="1:256" s="2" customFormat="1" ht="11.25">
      <c r="A199" s="6" t="s">
        <v>0</v>
      </c>
      <c r="B199" s="5"/>
      <c r="C199" s="114"/>
      <c r="D199" s="14">
        <f>SUM(D194:D198)</f>
        <v>605.75</v>
      </c>
      <c r="E199" s="14">
        <f aca="true" t="shared" si="28" ref="E199:J199">SUM(E194:E198)</f>
        <v>742.35</v>
      </c>
      <c r="F199" s="14">
        <f t="shared" si="28"/>
        <v>1182.75</v>
      </c>
      <c r="G199" s="14">
        <f t="shared" si="28"/>
        <v>2049</v>
      </c>
      <c r="H199" s="14">
        <f t="shared" si="28"/>
        <v>273841.42</v>
      </c>
      <c r="I199" s="14">
        <f t="shared" si="28"/>
        <v>231277.43</v>
      </c>
      <c r="J199" s="14">
        <f t="shared" si="28"/>
        <v>219684.4</v>
      </c>
      <c r="K199" s="43">
        <f>SUM(K194:K198)</f>
        <v>8778.6</v>
      </c>
      <c r="L199" s="43">
        <f>SUM(L194:L196)</f>
        <v>858.4</v>
      </c>
      <c r="M199" s="43">
        <f>SUM(M194:M195)</f>
        <v>387.13</v>
      </c>
      <c r="N199" s="43">
        <f>SUM(N194:N195)</f>
        <v>273.2</v>
      </c>
      <c r="O199" s="43">
        <f>SUM(O194:O196)</f>
        <v>991.65</v>
      </c>
      <c r="P199" s="58">
        <f t="shared" si="27"/>
        <v>740672.08</v>
      </c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</row>
    <row r="200" spans="3:16" s="15" customFormat="1" ht="12.75" customHeight="1">
      <c r="C200" s="110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135"/>
    </row>
    <row r="201" spans="1:25" s="15" customFormat="1" ht="12.75" customHeight="1">
      <c r="A201" s="178" t="s">
        <v>342</v>
      </c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27"/>
      <c r="R201" s="17"/>
      <c r="S201" s="17"/>
      <c r="T201" s="17"/>
      <c r="U201" s="17"/>
      <c r="V201" s="17"/>
      <c r="W201" s="17"/>
      <c r="X201" s="17"/>
      <c r="Y201" s="17"/>
    </row>
    <row r="202" spans="1:25" s="15" customFormat="1" ht="22.5">
      <c r="A202" s="67" t="s">
        <v>343</v>
      </c>
      <c r="B202" s="64" t="s">
        <v>344</v>
      </c>
      <c r="C202" s="32" t="s">
        <v>345</v>
      </c>
      <c r="D202" s="36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239</v>
      </c>
      <c r="L202" s="163">
        <v>0</v>
      </c>
      <c r="M202" s="163">
        <v>0</v>
      </c>
      <c r="N202" s="163">
        <v>14829.8</v>
      </c>
      <c r="O202" s="96">
        <v>0</v>
      </c>
      <c r="P202" s="176">
        <f>SUM(D202:O202)</f>
        <v>15068.8</v>
      </c>
      <c r="Q202" s="128"/>
      <c r="R202" s="17"/>
      <c r="S202" s="17"/>
      <c r="T202" s="17"/>
      <c r="U202" s="17"/>
      <c r="V202" s="17"/>
      <c r="W202" s="17"/>
      <c r="X202" s="17"/>
      <c r="Y202" s="17"/>
    </row>
    <row r="203" spans="1:25" s="15" customFormat="1" ht="12.75" customHeight="1">
      <c r="A203" s="6" t="s">
        <v>0</v>
      </c>
      <c r="B203" s="99"/>
      <c r="C203" s="99"/>
      <c r="D203" s="145">
        <f>D202</f>
        <v>0</v>
      </c>
      <c r="E203" s="143">
        <f aca="true" t="shared" si="29" ref="E203:O203">SUM(E202:E202)</f>
        <v>0</v>
      </c>
      <c r="F203" s="143">
        <f t="shared" si="29"/>
        <v>0</v>
      </c>
      <c r="G203" s="143">
        <f t="shared" si="29"/>
        <v>0</v>
      </c>
      <c r="H203" s="143">
        <f t="shared" si="29"/>
        <v>0</v>
      </c>
      <c r="I203" s="143">
        <f t="shared" si="29"/>
        <v>0</v>
      </c>
      <c r="J203" s="143">
        <f t="shared" si="29"/>
        <v>0</v>
      </c>
      <c r="K203" s="143">
        <f t="shared" si="29"/>
        <v>239</v>
      </c>
      <c r="L203" s="143">
        <f t="shared" si="29"/>
        <v>0</v>
      </c>
      <c r="M203" s="143">
        <f t="shared" si="29"/>
        <v>0</v>
      </c>
      <c r="N203" s="143">
        <f t="shared" si="29"/>
        <v>14829.8</v>
      </c>
      <c r="O203" s="143">
        <f t="shared" si="29"/>
        <v>0</v>
      </c>
      <c r="P203" s="144">
        <f>SUM(D203:O203)</f>
        <v>15068.8</v>
      </c>
      <c r="Q203" s="128"/>
      <c r="R203" s="17"/>
      <c r="S203" s="17"/>
      <c r="T203" s="17"/>
      <c r="U203" s="17"/>
      <c r="V203" s="17"/>
      <c r="W203" s="17"/>
      <c r="X203" s="17"/>
      <c r="Y203" s="17"/>
    </row>
    <row r="204" spans="1:25" s="15" customFormat="1" ht="12.75" customHeight="1">
      <c r="A204" s="129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7"/>
      <c r="Q204" s="128"/>
      <c r="R204" s="17"/>
      <c r="S204" s="17"/>
      <c r="T204" s="17"/>
      <c r="U204" s="17"/>
      <c r="V204" s="17"/>
      <c r="W204" s="17"/>
      <c r="X204" s="17"/>
      <c r="Y204" s="17"/>
    </row>
    <row r="205" spans="1:256" s="2" customFormat="1" ht="11.25">
      <c r="A205" s="178" t="s">
        <v>190</v>
      </c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4"/>
      <c r="AC205" s="24"/>
      <c r="AD205" s="1"/>
      <c r="AE205" s="1"/>
      <c r="AF205" s="1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</row>
    <row r="206" spans="1:256" s="2" customFormat="1" ht="22.5">
      <c r="A206" s="67" t="s">
        <v>359</v>
      </c>
      <c r="B206" s="64" t="s">
        <v>191</v>
      </c>
      <c r="C206" s="32" t="s">
        <v>189</v>
      </c>
      <c r="D206" s="98">
        <v>7055</v>
      </c>
      <c r="E206" s="98">
        <v>6885</v>
      </c>
      <c r="F206" s="154">
        <v>7140</v>
      </c>
      <c r="G206" s="155">
        <v>11050</v>
      </c>
      <c r="H206" s="156">
        <v>11390</v>
      </c>
      <c r="I206" s="156">
        <v>11135</v>
      </c>
      <c r="J206" s="157">
        <v>11645</v>
      </c>
      <c r="K206" s="78">
        <v>7055</v>
      </c>
      <c r="L206" s="47">
        <v>6970</v>
      </c>
      <c r="M206" s="47">
        <v>6970</v>
      </c>
      <c r="N206" s="76">
        <v>0</v>
      </c>
      <c r="O206" s="76">
        <v>0</v>
      </c>
      <c r="P206" s="56">
        <f>SUM(D206:O206)</f>
        <v>87295</v>
      </c>
      <c r="Q206" s="1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4"/>
      <c r="AC206" s="24"/>
      <c r="AD206" s="1"/>
      <c r="AE206" s="1"/>
      <c r="AF206" s="1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</row>
    <row r="207" spans="1:256" s="2" customFormat="1" ht="11.25">
      <c r="A207" s="6" t="s">
        <v>0</v>
      </c>
      <c r="B207" s="9"/>
      <c r="C207" s="112"/>
      <c r="D207" s="10">
        <f aca="true" t="shared" si="30" ref="D207:J207">SUM(D206:D206)</f>
        <v>7055</v>
      </c>
      <c r="E207" s="10">
        <f t="shared" si="30"/>
        <v>6885</v>
      </c>
      <c r="F207" s="10">
        <f t="shared" si="30"/>
        <v>7140</v>
      </c>
      <c r="G207" s="10">
        <f t="shared" si="30"/>
        <v>11050</v>
      </c>
      <c r="H207" s="10">
        <f t="shared" si="30"/>
        <v>11390</v>
      </c>
      <c r="I207" s="10">
        <f t="shared" si="30"/>
        <v>11135</v>
      </c>
      <c r="J207" s="10">
        <f t="shared" si="30"/>
        <v>11645</v>
      </c>
      <c r="K207" s="10">
        <f>SUM(K206)</f>
        <v>7055</v>
      </c>
      <c r="L207" s="10">
        <f>SUM(L206)</f>
        <v>6970</v>
      </c>
      <c r="M207" s="10">
        <f>SUM(M206)</f>
        <v>6970</v>
      </c>
      <c r="N207" s="10">
        <f>SUM(N206)</f>
        <v>0</v>
      </c>
      <c r="O207" s="10">
        <f>SUM(O206)</f>
        <v>0</v>
      </c>
      <c r="P207" s="58">
        <f>SUM(D207:O207)</f>
        <v>87295</v>
      </c>
      <c r="Q207" s="1"/>
      <c r="R207" s="105"/>
      <c r="S207" s="25"/>
      <c r="T207" s="25"/>
      <c r="U207" s="25"/>
      <c r="V207" s="25"/>
      <c r="W207" s="25"/>
      <c r="X207" s="25"/>
      <c r="Y207" s="25"/>
      <c r="Z207" s="25"/>
      <c r="AA207" s="25"/>
      <c r="AB207" s="24"/>
      <c r="AC207" s="24"/>
      <c r="AD207" s="1"/>
      <c r="AE207" s="1"/>
      <c r="AF207" s="1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</row>
    <row r="208" spans="1:256" s="2" customFormat="1" ht="11.25">
      <c r="A208" s="11"/>
      <c r="B208" s="11"/>
      <c r="C208" s="115"/>
      <c r="D208" s="12"/>
      <c r="E208" s="12"/>
      <c r="F208" s="12"/>
      <c r="G208" s="12"/>
      <c r="H208" s="13"/>
      <c r="I208" s="13"/>
      <c r="J208" s="13"/>
      <c r="K208" s="13"/>
      <c r="L208" s="13"/>
      <c r="M208" s="13"/>
      <c r="N208" s="13"/>
      <c r="O208" s="13"/>
      <c r="P208" s="134"/>
      <c r="Q208" s="1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4"/>
      <c r="AC208" s="24"/>
      <c r="AD208" s="1"/>
      <c r="AE208" s="1"/>
      <c r="AF208" s="1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</row>
    <row r="209" spans="1:256" s="2" customFormat="1" ht="11.25">
      <c r="A209" s="179" t="s">
        <v>255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1"/>
      <c r="Q209" s="106"/>
      <c r="R209" s="17"/>
      <c r="S209" s="17"/>
      <c r="T209" s="17"/>
      <c r="U209" s="17"/>
      <c r="V209" s="17"/>
      <c r="W209" s="17"/>
      <c r="X209" s="17"/>
      <c r="Y209" s="17"/>
      <c r="Z209" s="25"/>
      <c r="AA209" s="25"/>
      <c r="AB209" s="24"/>
      <c r="AC209" s="24"/>
      <c r="AD209" s="1"/>
      <c r="AE209" s="1"/>
      <c r="AF209" s="1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</row>
    <row r="210" spans="1:256" s="2" customFormat="1" ht="32.25" customHeight="1">
      <c r="A210" s="67" t="s">
        <v>256</v>
      </c>
      <c r="B210" s="90" t="s">
        <v>257</v>
      </c>
      <c r="C210" s="116" t="s">
        <v>258</v>
      </c>
      <c r="D210" s="92">
        <v>551.45</v>
      </c>
      <c r="E210" s="92">
        <v>551.45</v>
      </c>
      <c r="F210" s="92">
        <v>623.8</v>
      </c>
      <c r="G210" s="92">
        <v>499.04</v>
      </c>
      <c r="H210" s="75">
        <v>124.76</v>
      </c>
      <c r="I210" s="75">
        <v>124.76</v>
      </c>
      <c r="J210" s="66">
        <v>0</v>
      </c>
      <c r="K210" s="66">
        <v>0</v>
      </c>
      <c r="L210" s="76">
        <v>124.76</v>
      </c>
      <c r="M210" s="76">
        <v>124.76</v>
      </c>
      <c r="N210" s="76">
        <v>124.76</v>
      </c>
      <c r="O210" s="76">
        <v>124.76</v>
      </c>
      <c r="P210" s="132">
        <f>SUM(D210:O210)</f>
        <v>2974.3000000000015</v>
      </c>
      <c r="Q210" s="102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4"/>
      <c r="AC210" s="24"/>
      <c r="AD210" s="1"/>
      <c r="AE210" s="1"/>
      <c r="AF210" s="1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</row>
    <row r="211" spans="1:256" s="2" customFormat="1" ht="11.25">
      <c r="A211" s="6" t="s">
        <v>0</v>
      </c>
      <c r="B211" s="9"/>
      <c r="C211" s="112"/>
      <c r="D211" s="10">
        <f aca="true" t="shared" si="31" ref="D211:K211">SUM(D210)</f>
        <v>551.45</v>
      </c>
      <c r="E211" s="80">
        <f t="shared" si="31"/>
        <v>551.45</v>
      </c>
      <c r="F211" s="80">
        <f t="shared" si="31"/>
        <v>623.8</v>
      </c>
      <c r="G211" s="80">
        <f t="shared" si="31"/>
        <v>499.04</v>
      </c>
      <c r="H211" s="80">
        <f t="shared" si="31"/>
        <v>124.76</v>
      </c>
      <c r="I211" s="80">
        <f t="shared" si="31"/>
        <v>124.76</v>
      </c>
      <c r="J211" s="146">
        <f t="shared" si="31"/>
        <v>0</v>
      </c>
      <c r="K211" s="146">
        <f t="shared" si="31"/>
        <v>0</v>
      </c>
      <c r="L211" s="10">
        <f>SUM(L210)</f>
        <v>124.76</v>
      </c>
      <c r="M211" s="10">
        <f>SUM(M210)</f>
        <v>124.76</v>
      </c>
      <c r="N211" s="10">
        <f>SUM(N210)</f>
        <v>124.76</v>
      </c>
      <c r="O211" s="10">
        <f>SUM(O210)</f>
        <v>124.76</v>
      </c>
      <c r="P211" s="58">
        <f>SUM(D211:O211)</f>
        <v>2974.3000000000015</v>
      </c>
      <c r="Q211" s="1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4"/>
      <c r="AC211" s="24"/>
      <c r="AD211" s="1"/>
      <c r="AE211" s="1"/>
      <c r="AF211" s="1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</row>
    <row r="212" spans="1:256" s="2" customFormat="1" ht="11.25">
      <c r="A212" s="11"/>
      <c r="B212" s="11"/>
      <c r="C212" s="115"/>
      <c r="D212" s="12"/>
      <c r="E212" s="12"/>
      <c r="F212" s="12"/>
      <c r="G212" s="12"/>
      <c r="H212" s="13"/>
      <c r="I212" s="13"/>
      <c r="J212" s="13"/>
      <c r="K212" s="13"/>
      <c r="L212" s="13"/>
      <c r="M212" s="13"/>
      <c r="N212" s="13"/>
      <c r="O212" s="13"/>
      <c r="P212" s="134"/>
      <c r="Q212" s="1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4"/>
      <c r="AC212" s="24"/>
      <c r="AD212" s="1"/>
      <c r="AE212" s="1"/>
      <c r="AF212" s="1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</row>
    <row r="213" spans="1:256" s="2" customFormat="1" ht="11.25">
      <c r="A213" s="177" t="s">
        <v>346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38"/>
      <c r="R213" s="139"/>
      <c r="S213" s="139"/>
      <c r="T213" s="139"/>
      <c r="U213" s="139"/>
      <c r="V213" s="139"/>
      <c r="W213" s="139"/>
      <c r="X213" s="139"/>
      <c r="Y213" s="139"/>
      <c r="Z213" s="25"/>
      <c r="AA213" s="25"/>
      <c r="AB213" s="24"/>
      <c r="AC213" s="24"/>
      <c r="AD213" s="1"/>
      <c r="AE213" s="1"/>
      <c r="AF213" s="1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</row>
    <row r="214" spans="1:256" s="2" customFormat="1" ht="45">
      <c r="A214" s="30" t="s">
        <v>360</v>
      </c>
      <c r="B214" s="33" t="s">
        <v>16</v>
      </c>
      <c r="C214" s="32" t="s">
        <v>347</v>
      </c>
      <c r="D214" s="45">
        <v>0</v>
      </c>
      <c r="E214" s="36">
        <v>0</v>
      </c>
      <c r="F214" s="36">
        <v>0</v>
      </c>
      <c r="G214" s="76">
        <v>1171.76</v>
      </c>
      <c r="H214" s="66">
        <v>0</v>
      </c>
      <c r="I214" s="66">
        <v>0</v>
      </c>
      <c r="J214" s="46">
        <v>1171.76</v>
      </c>
      <c r="K214" s="46">
        <v>1171.76</v>
      </c>
      <c r="L214" s="46">
        <v>0</v>
      </c>
      <c r="M214" s="46">
        <v>0</v>
      </c>
      <c r="N214" s="46">
        <v>0</v>
      </c>
      <c r="O214" s="46">
        <v>0</v>
      </c>
      <c r="P214" s="132">
        <f>SUM(D214:O214)</f>
        <v>3515.2799999999997</v>
      </c>
      <c r="Q214" s="1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4"/>
      <c r="AC214" s="24"/>
      <c r="AD214" s="1"/>
      <c r="AE214" s="1"/>
      <c r="AF214" s="1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</row>
    <row r="215" spans="1:16" ht="11.25">
      <c r="A215" s="6" t="s">
        <v>0</v>
      </c>
      <c r="B215" s="9"/>
      <c r="C215" s="112"/>
      <c r="D215" s="10">
        <f aca="true" t="shared" si="32" ref="D215:I215">SUM(D214)</f>
        <v>0</v>
      </c>
      <c r="E215" s="80">
        <f t="shared" si="32"/>
        <v>0</v>
      </c>
      <c r="F215" s="80">
        <f t="shared" si="32"/>
        <v>0</v>
      </c>
      <c r="G215" s="80">
        <f t="shared" si="32"/>
        <v>1171.76</v>
      </c>
      <c r="H215" s="146">
        <f t="shared" si="32"/>
        <v>0</v>
      </c>
      <c r="I215" s="146">
        <f t="shared" si="32"/>
        <v>0</v>
      </c>
      <c r="J215" s="80">
        <f>SUM(J214:J214)</f>
        <v>1171.76</v>
      </c>
      <c r="K215" s="10">
        <f>SUM(K214)</f>
        <v>1171.76</v>
      </c>
      <c r="L215" s="10">
        <f>SUM(L214)</f>
        <v>0</v>
      </c>
      <c r="M215" s="10">
        <f>SUM(M214)</f>
        <v>0</v>
      </c>
      <c r="N215" s="10">
        <f>SUM(N214)</f>
        <v>0</v>
      </c>
      <c r="O215" s="10">
        <f>SUM(O214)</f>
        <v>0</v>
      </c>
      <c r="P215" s="58">
        <f>SUM(D215:O215)</f>
        <v>3515.2799999999997</v>
      </c>
    </row>
    <row r="216" ht="11.25">
      <c r="AB216" s="160"/>
    </row>
    <row r="217" spans="1:25" ht="11.25">
      <c r="A217" s="178" t="s">
        <v>348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27"/>
      <c r="R217" s="17"/>
      <c r="S217" s="17"/>
      <c r="T217" s="17"/>
      <c r="U217" s="17"/>
      <c r="V217" s="17"/>
      <c r="W217" s="17"/>
      <c r="X217" s="17"/>
      <c r="Y217" s="17"/>
    </row>
    <row r="218" spans="1:16" ht="22.5">
      <c r="A218" s="67" t="s">
        <v>361</v>
      </c>
      <c r="B218" s="64" t="s">
        <v>16</v>
      </c>
      <c r="C218" s="32" t="s">
        <v>349</v>
      </c>
      <c r="D218" s="45">
        <v>0</v>
      </c>
      <c r="E218" s="45">
        <v>0</v>
      </c>
      <c r="F218" s="59">
        <v>510</v>
      </c>
      <c r="G218" s="98">
        <v>24615</v>
      </c>
      <c r="H218" s="98">
        <v>30195</v>
      </c>
      <c r="I218" s="98">
        <v>29220</v>
      </c>
      <c r="J218" s="34">
        <v>26235</v>
      </c>
      <c r="K218" s="34">
        <v>5475</v>
      </c>
      <c r="L218" s="34">
        <v>0</v>
      </c>
      <c r="M218" s="34">
        <v>0</v>
      </c>
      <c r="N218" s="34">
        <v>0</v>
      </c>
      <c r="O218" s="34">
        <v>0</v>
      </c>
      <c r="P218" s="132">
        <f>SUM(D218:O218)</f>
        <v>116250</v>
      </c>
    </row>
    <row r="219" spans="1:16" ht="11.25">
      <c r="A219" s="6" t="s">
        <v>0</v>
      </c>
      <c r="B219" s="9"/>
      <c r="C219" s="112"/>
      <c r="D219" s="10">
        <f>SUM(D218)</f>
        <v>0</v>
      </c>
      <c r="E219" s="80">
        <f>SUM(E218)</f>
        <v>0</v>
      </c>
      <c r="F219" s="80">
        <f>SUM(F218:F218)</f>
        <v>510</v>
      </c>
      <c r="G219" s="80">
        <f>SUM(G218:G218)</f>
        <v>24615</v>
      </c>
      <c r="H219" s="80">
        <f>SUM(H218:H218)</f>
        <v>30195</v>
      </c>
      <c r="I219" s="80">
        <f>SUM(I218:I218)</f>
        <v>29220</v>
      </c>
      <c r="J219" s="80">
        <f>SUM(J218:J218)</f>
        <v>26235</v>
      </c>
      <c r="K219" s="10">
        <f>SUM(K218)</f>
        <v>5475</v>
      </c>
      <c r="L219" s="10">
        <f>SUM(L218)</f>
        <v>0</v>
      </c>
      <c r="M219" s="10">
        <f>SUM(M218)</f>
        <v>0</v>
      </c>
      <c r="N219" s="10">
        <f>SUM(N218)</f>
        <v>0</v>
      </c>
      <c r="O219" s="10">
        <f>SUM(O218)</f>
        <v>0</v>
      </c>
      <c r="P219" s="58">
        <f>SUM(D219:O219)</f>
        <v>116250</v>
      </c>
    </row>
    <row r="221" spans="1:32" ht="11.25">
      <c r="A221" s="178" t="s">
        <v>376</v>
      </c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D221" s="24"/>
      <c r="AE221" s="24"/>
      <c r="AF221" s="24"/>
    </row>
    <row r="222" spans="1:16" ht="45">
      <c r="A222" s="164" t="s">
        <v>377</v>
      </c>
      <c r="B222" s="165" t="s">
        <v>379</v>
      </c>
      <c r="C222" s="166" t="s">
        <v>378</v>
      </c>
      <c r="D222" s="167">
        <v>0</v>
      </c>
      <c r="E222" s="167">
        <v>0</v>
      </c>
      <c r="F222" s="167">
        <v>0</v>
      </c>
      <c r="G222" s="167">
        <v>0</v>
      </c>
      <c r="H222" s="167">
        <v>0</v>
      </c>
      <c r="I222" s="167">
        <v>0</v>
      </c>
      <c r="J222" s="167">
        <v>0</v>
      </c>
      <c r="K222" s="167">
        <v>0</v>
      </c>
      <c r="L222" s="171">
        <v>0</v>
      </c>
      <c r="M222" s="175">
        <v>1596</v>
      </c>
      <c r="N222" s="46">
        <v>1764</v>
      </c>
      <c r="O222" s="175">
        <v>5418</v>
      </c>
      <c r="P222" s="173">
        <f>SUM(D222:O222)</f>
        <v>8778</v>
      </c>
    </row>
    <row r="223" spans="1:16" ht="11.25">
      <c r="A223" s="168"/>
      <c r="B223" s="168"/>
      <c r="C223" s="169"/>
      <c r="D223" s="170">
        <f>D222</f>
        <v>0</v>
      </c>
      <c r="E223" s="170">
        <f aca="true" t="shared" si="33" ref="E223:K223">E222</f>
        <v>0</v>
      </c>
      <c r="F223" s="170">
        <f t="shared" si="33"/>
        <v>0</v>
      </c>
      <c r="G223" s="170">
        <f t="shared" si="33"/>
        <v>0</v>
      </c>
      <c r="H223" s="170">
        <f t="shared" si="33"/>
        <v>0</v>
      </c>
      <c r="I223" s="170">
        <f t="shared" si="33"/>
        <v>0</v>
      </c>
      <c r="J223" s="170">
        <f t="shared" si="33"/>
        <v>0</v>
      </c>
      <c r="K223" s="170">
        <f t="shared" si="33"/>
        <v>0</v>
      </c>
      <c r="L223" s="172">
        <v>0</v>
      </c>
      <c r="M223" s="172">
        <v>0</v>
      </c>
      <c r="N223" s="172">
        <v>0</v>
      </c>
      <c r="O223" s="172">
        <v>0</v>
      </c>
      <c r="P223" s="172">
        <f>P222</f>
        <v>8778</v>
      </c>
    </row>
    <row r="225" spans="1:16" ht="11.25">
      <c r="A225" s="178" t="s">
        <v>190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</row>
    <row r="226" spans="1:16" ht="22.5">
      <c r="A226" s="164" t="s">
        <v>383</v>
      </c>
      <c r="B226" s="165" t="s">
        <v>384</v>
      </c>
      <c r="C226" s="32" t="s">
        <v>189</v>
      </c>
      <c r="D226" s="167">
        <v>0</v>
      </c>
      <c r="E226" s="167">
        <v>0</v>
      </c>
      <c r="F226" s="167">
        <v>0</v>
      </c>
      <c r="G226" s="167">
        <v>0</v>
      </c>
      <c r="H226" s="167">
        <v>0</v>
      </c>
      <c r="I226" s="167">
        <v>0</v>
      </c>
      <c r="J226" s="167">
        <v>0</v>
      </c>
      <c r="K226" s="167">
        <v>0</v>
      </c>
      <c r="L226" s="167">
        <v>0</v>
      </c>
      <c r="M226" s="34">
        <v>0</v>
      </c>
      <c r="N226" s="46">
        <v>6830.6</v>
      </c>
      <c r="O226" s="175">
        <v>6830.6</v>
      </c>
      <c r="P226" s="173">
        <f>SUM(D226:O226)</f>
        <v>13661.2</v>
      </c>
    </row>
    <row r="227" spans="1:16" ht="11.25">
      <c r="A227" s="168"/>
      <c r="B227" s="168"/>
      <c r="C227" s="169"/>
      <c r="D227" s="170">
        <f>D226</f>
        <v>0</v>
      </c>
      <c r="E227" s="170">
        <f aca="true" t="shared" si="34" ref="E227:K227">E226</f>
        <v>0</v>
      </c>
      <c r="F227" s="170">
        <f t="shared" si="34"/>
        <v>0</v>
      </c>
      <c r="G227" s="170">
        <f t="shared" si="34"/>
        <v>0</v>
      </c>
      <c r="H227" s="170">
        <f t="shared" si="34"/>
        <v>0</v>
      </c>
      <c r="I227" s="170">
        <f t="shared" si="34"/>
        <v>0</v>
      </c>
      <c r="J227" s="170">
        <f t="shared" si="34"/>
        <v>0</v>
      </c>
      <c r="K227" s="170">
        <f t="shared" si="34"/>
        <v>0</v>
      </c>
      <c r="L227" s="172">
        <v>0</v>
      </c>
      <c r="M227" s="172">
        <v>0</v>
      </c>
      <c r="N227" s="172">
        <f>N226</f>
        <v>6830.6</v>
      </c>
      <c r="O227" s="172">
        <f>O226</f>
        <v>6830.6</v>
      </c>
      <c r="P227" s="172">
        <f>P226</f>
        <v>13661.2</v>
      </c>
    </row>
  </sheetData>
  <sheetProtection/>
  <mergeCells count="28">
    <mergeCell ref="A225:P225"/>
    <mergeCell ref="A221:P221"/>
    <mergeCell ref="A167:P167"/>
    <mergeCell ref="A150:P150"/>
    <mergeCell ref="A163:P163"/>
    <mergeCell ref="A6:P6"/>
    <mergeCell ref="A17:P17"/>
    <mergeCell ref="A21:P21"/>
    <mergeCell ref="A116:P116"/>
    <mergeCell ref="A120:P120"/>
    <mergeCell ref="A119:P119"/>
    <mergeCell ref="A201:P201"/>
    <mergeCell ref="A124:P124"/>
    <mergeCell ref="A137:P137"/>
    <mergeCell ref="A145:P145"/>
    <mergeCell ref="A129:P129"/>
    <mergeCell ref="A141:P141"/>
    <mergeCell ref="A133:P133"/>
    <mergeCell ref="A213:P213"/>
    <mergeCell ref="A217:P217"/>
    <mergeCell ref="A209:P209"/>
    <mergeCell ref="A176:P176"/>
    <mergeCell ref="A171:P171"/>
    <mergeCell ref="A188:P188"/>
    <mergeCell ref="A193:P193"/>
    <mergeCell ref="A205:P205"/>
    <mergeCell ref="A184:P184"/>
    <mergeCell ref="A180:P1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KATIA MAYUMI KOBAYASHI</cp:lastModifiedBy>
  <cp:lastPrinted>2021-12-03T20:25:21Z</cp:lastPrinted>
  <dcterms:created xsi:type="dcterms:W3CDTF">2011-09-02T13:51:41Z</dcterms:created>
  <dcterms:modified xsi:type="dcterms:W3CDTF">2022-01-28T18:09:59Z</dcterms:modified>
  <cp:category/>
  <cp:version/>
  <cp:contentType/>
  <cp:contentStatus/>
</cp:coreProperties>
</file>