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2021" sheetId="1" r:id="rId1"/>
  </sheets>
  <definedNames>
    <definedName name="_xlnm.Print_Area" localSheetId="0">'2021'!$A$1:$P$193</definedName>
  </definedNames>
  <calcPr fullCalcOnLoad="1"/>
</workbook>
</file>

<file path=xl/sharedStrings.xml><?xml version="1.0" encoding="utf-8"?>
<sst xmlns="http://schemas.openxmlformats.org/spreadsheetml/2006/main" count="472" uniqueCount="367">
  <si>
    <t>Total</t>
  </si>
  <si>
    <t>FEVEREIRO</t>
  </si>
  <si>
    <t>JANEIRO</t>
  </si>
  <si>
    <t>Serviços de Processamento de Dados</t>
  </si>
  <si>
    <t>DNMV Sistemas Ltda</t>
  </si>
  <si>
    <t>Totvs S.A</t>
  </si>
  <si>
    <t>Elevadores Atlas Schindler S/A</t>
  </si>
  <si>
    <t>Serviços de Auditoria</t>
  </si>
  <si>
    <t>Serviços de Segurança</t>
  </si>
  <si>
    <t>Serviços de Radiologia</t>
  </si>
  <si>
    <t>Serviços de Lavanderia</t>
  </si>
  <si>
    <t>Irmandade da Santa Casa de Andradina</t>
  </si>
  <si>
    <t>Serviços de Esterilização</t>
  </si>
  <si>
    <t>Serviços de Consultoria</t>
  </si>
  <si>
    <t>Nome do Fornecedor</t>
  </si>
  <si>
    <t>Objeto do Contrato</t>
  </si>
  <si>
    <t>43.535.210/0001-97</t>
  </si>
  <si>
    <t>Licenciamento de direito de uso de cópias dos Sistemas Aplicativos Padrões de propriedade da MV</t>
  </si>
  <si>
    <t>06.066.387/0001-65</t>
  </si>
  <si>
    <t>Serviços Médicos</t>
  </si>
  <si>
    <t>Dourado &amp; Dourado Serviços Médicos Ltda - ME</t>
  </si>
  <si>
    <t>Edson Lopes de Almeida &amp; Cia Ltda</t>
  </si>
  <si>
    <t>Nardac Ginecologia e Obstetria Ltda.</t>
  </si>
  <si>
    <t>Serviços Laboratoriais</t>
  </si>
  <si>
    <t>03.909.246/0001-79</t>
  </si>
  <si>
    <t>12.318.107/0001-61</t>
  </si>
  <si>
    <t>11.319.253/0001-49</t>
  </si>
  <si>
    <t>10.838.765/0001-59</t>
  </si>
  <si>
    <t>12.629.542/0001-07</t>
  </si>
  <si>
    <t>13.005.230/0001-95</t>
  </si>
  <si>
    <t>08.326.823/0001-13</t>
  </si>
  <si>
    <t>11.761.720/0001-96</t>
  </si>
  <si>
    <t>55.751.846/0001-55</t>
  </si>
  <si>
    <t>11.643.091/0001-08</t>
  </si>
  <si>
    <t>12.409.032/0001-24</t>
  </si>
  <si>
    <t>11.693.141/0001-53</t>
  </si>
  <si>
    <t>11.777.908/0001-22</t>
  </si>
  <si>
    <t>10.902.820/0001-22</t>
  </si>
  <si>
    <t>04.321.487/0001-65</t>
  </si>
  <si>
    <t>15.255.371/0001-91</t>
  </si>
  <si>
    <t>15.318.818/0001-24</t>
  </si>
  <si>
    <t>Rede Informática e Internet Ltda</t>
  </si>
  <si>
    <t>06.353.249/0001-67</t>
  </si>
  <si>
    <t>R.V. Zamonari - Informática - ME</t>
  </si>
  <si>
    <t>10.405.035/0001-64</t>
  </si>
  <si>
    <t>50.429.810/0001-36</t>
  </si>
  <si>
    <t>MARÇO</t>
  </si>
  <si>
    <t>ABRIL</t>
  </si>
  <si>
    <t>MAIO</t>
  </si>
  <si>
    <t>JUNHO</t>
  </si>
  <si>
    <t>JULHO</t>
  </si>
  <si>
    <t>05.942.423/0001-44</t>
  </si>
  <si>
    <t>10.613.946/0001-87</t>
  </si>
  <si>
    <t>Bruno José Mendes Ramires</t>
  </si>
  <si>
    <t>AGOSTO</t>
  </si>
  <si>
    <t>SETEMBRO</t>
  </si>
  <si>
    <t>OUTUBRO</t>
  </si>
  <si>
    <t>07.103.819/0001-23</t>
  </si>
  <si>
    <t>NOVEMBRO</t>
  </si>
  <si>
    <t>DEZEMBRO</t>
  </si>
  <si>
    <t>M R Clínica Médica de Anestesia Ltda EPP</t>
  </si>
  <si>
    <t>Agmanicardi Serviços Médicos Ltda</t>
  </si>
  <si>
    <t>Neuroencefalo Serviços Médicos Ltda ME</t>
  </si>
  <si>
    <t>12.307.747/0001-76</t>
  </si>
  <si>
    <t>19.442.945/0001-91</t>
  </si>
  <si>
    <t>08.282.441/0001-35</t>
  </si>
  <si>
    <t>20.193.283/0001-42</t>
  </si>
  <si>
    <t>20.383.619/0001-30</t>
  </si>
  <si>
    <t>20.861.526/0001-73</t>
  </si>
  <si>
    <t>Prestação de serviços de locação de licenças, parametrização, manutençãoe suporte para o sistema de gestão de documentos de Docuware</t>
  </si>
  <si>
    <t>Serviços Laboratoriais de controle de qualidade de água de abastecimento</t>
  </si>
  <si>
    <t>Serviços de Coleta de Lixo Hospitalar</t>
  </si>
  <si>
    <t>Serviços de Exames Laboratoriais</t>
  </si>
  <si>
    <t>Serviços de Laboratório - Terceiros</t>
  </si>
  <si>
    <t>Serviços de Reprodução de Documentos</t>
  </si>
  <si>
    <t>10.883.685/0001-15</t>
  </si>
  <si>
    <t>64.909.336/0001-54</t>
  </si>
  <si>
    <t>Controlador de Acesso/Portaria</t>
  </si>
  <si>
    <t>Lavagem e desinfecção de roupas</t>
  </si>
  <si>
    <t>Locação mensal de um container</t>
  </si>
  <si>
    <t>Medvida Clínica Médica Ltda</t>
  </si>
  <si>
    <t xml:space="preserve">ARS Clínica Médica Ltda ME </t>
  </si>
  <si>
    <t>Telecomunicações (Internet)</t>
  </si>
  <si>
    <t>Amauri Grama Hoeppner &amp; Cia Ltda</t>
  </si>
  <si>
    <t>Sermedi Serviços de Medicina e Diagnosticos S/S Ltda</t>
  </si>
  <si>
    <t>Serviços de Locações Diversas</t>
  </si>
  <si>
    <t>07.364.966/0001-57</t>
  </si>
  <si>
    <t>17.538.662/0001-12</t>
  </si>
  <si>
    <t>15.244.335/0001-22</t>
  </si>
  <si>
    <t>26.513.769/0001-05</t>
  </si>
  <si>
    <t>26.860.646/0001-32</t>
  </si>
  <si>
    <t>27.734.452/0001-53</t>
  </si>
  <si>
    <t>A. Orsi Rossi Assistência Médica Laboratorial Ltda</t>
  </si>
  <si>
    <t>17.544.672/0001-60</t>
  </si>
  <si>
    <t>Rafael Fonseca Marão &amp; Cia Ltda</t>
  </si>
  <si>
    <t>Bozzola Clínica Médica Eireli - EPP</t>
  </si>
  <si>
    <t>Pugliese &amp; Pires Ltda - ME</t>
  </si>
  <si>
    <t>Herreros &amp; Cavalcanti S/S Ltda - ME</t>
  </si>
  <si>
    <t>Prevent Serviços Médicos Eireli - EPP</t>
  </si>
  <si>
    <t>Carlos Eduardo  Mendonça da Rocha &amp; Cia Ltda - ME</t>
  </si>
  <si>
    <t>E.V. Serviços de Diagnósticos LTDA</t>
  </si>
  <si>
    <t>Saort Serviço Andradinense de Ortopedia e Traumatologia Ltda - ME</t>
  </si>
  <si>
    <t>Junqueira, Nascimbem &amp; Cia SS Ltda ME</t>
  </si>
  <si>
    <t>Lima Verde e Pugliese Serviços Médicos Ltda ME</t>
  </si>
  <si>
    <t>DCS Diagnóstico por Imagem Ltda ME</t>
  </si>
  <si>
    <t>Instituto de Urologia de Andradina Ltda - ME</t>
  </si>
  <si>
    <t>Assis Serviços Médicos Ltda - ME</t>
  </si>
  <si>
    <t>Hidroquimica - Laboratório e Serviços de Controle de Qualidade de Aguas Ltda - ME</t>
  </si>
  <si>
    <t>JVR Alarmes e Monitoramento de Andradina Eireli Me</t>
  </si>
  <si>
    <t>Sapra Landauer Serviço de Assessoria e Proteção Radiológica Ltda</t>
  </si>
  <si>
    <t>Ruberfercol Serralheria Ltda Me</t>
  </si>
  <si>
    <t>Laboratório de Patologia e Citopatologia de Andradina LTDA EPP</t>
  </si>
  <si>
    <t>12.715.179/0001-42</t>
  </si>
  <si>
    <t>Seguros</t>
  </si>
  <si>
    <t>Gases Medicinais</t>
  </si>
  <si>
    <t>Serviços de CCIA</t>
  </si>
  <si>
    <t>Seguro Predial</t>
  </si>
  <si>
    <t>Seguro do Veículo</t>
  </si>
  <si>
    <t>61.198.164/0001-60</t>
  </si>
  <si>
    <t>92.682.038/0001-00</t>
  </si>
  <si>
    <t>Bradesco Auto/Re Companhia de Seguros</t>
  </si>
  <si>
    <t>Fornecimento de gases e cessão de equipamentos.</t>
  </si>
  <si>
    <t>CNPJ</t>
  </si>
  <si>
    <t>Serviços de Manutenção Predial</t>
  </si>
  <si>
    <t>Inova Neuro cirurgia SS Ltda</t>
  </si>
  <si>
    <t>00.028.986/0060-68</t>
  </si>
  <si>
    <t>13.623.096/0001-96</t>
  </si>
  <si>
    <t>Torricelli Equip. Hosp. Ltda ME</t>
  </si>
  <si>
    <t>20.151.318/0001-80</t>
  </si>
  <si>
    <t>Rodrigo B.C. Amorim</t>
  </si>
  <si>
    <t>29.915.854/0001-80</t>
  </si>
  <si>
    <t>22.635.119/0001-73</t>
  </si>
  <si>
    <t>Locação de Aparelhos de Ultrasson e Carditocografia</t>
  </si>
  <si>
    <t>Alergomell Serviços Medicos LTDA</t>
  </si>
  <si>
    <t xml:space="preserve">Ribeiro Filho Serviços Médicos Eireli </t>
  </si>
  <si>
    <t>30.518.595/0001-32</t>
  </si>
  <si>
    <t>53.113.791/0001-22</t>
  </si>
  <si>
    <t>32.396.642/0001-48</t>
  </si>
  <si>
    <t>18.267.817/0001-96</t>
  </si>
  <si>
    <t>32.764.646/0001-31</t>
  </si>
  <si>
    <t>22.688.290/0001-40</t>
  </si>
  <si>
    <t>Serviços de Desinsetização</t>
  </si>
  <si>
    <t>Monte Azul Engenharia Ambiental Ltda</t>
  </si>
  <si>
    <t>07.474.132/0001-02</t>
  </si>
  <si>
    <t>Edson Ricardo Eidi Takagi ME</t>
  </si>
  <si>
    <t>35.740.343/0001-77</t>
  </si>
  <si>
    <t>Clinica Médica Jajah e Jajah LTDA</t>
  </si>
  <si>
    <t>33.876.696/0001-73</t>
  </si>
  <si>
    <t>Natalino Pereira Brito</t>
  </si>
  <si>
    <t>Serviços de Matriciamento</t>
  </si>
  <si>
    <t>30.778.650/0001-23</t>
  </si>
  <si>
    <t xml:space="preserve">Prestação de serviços médicos para desenvolvimento e manutenção do projeto para matriciamento </t>
  </si>
  <si>
    <t>TOTAL</t>
  </si>
  <si>
    <t>Cessão de direito de uso e prestação de serviços pela TOTVS (Software de R.H)</t>
  </si>
  <si>
    <t xml:space="preserve">Serviço contínuo em sistemas de recursos humanos </t>
  </si>
  <si>
    <t>Prestação de serviços mensais em tecnologia da informação</t>
  </si>
  <si>
    <t>Monitoramento eletrônico preventivo</t>
  </si>
  <si>
    <t>Serviço de assesssoria e proteção radiológica, dosimetria pessoal TLD/OSL</t>
  </si>
  <si>
    <t>Serviço de controle de vetores, pragas, limpeza e higienização de caixas d'agua</t>
  </si>
  <si>
    <t>Locação de aparelhos oftalmológicos</t>
  </si>
  <si>
    <t>Serviço de coleta, transporte, tratamento e disposição final de resíduos de serviços de saúde</t>
  </si>
  <si>
    <t>Serviços técnicos especializados de manutenção preventiva e corretiva para elevadores, incluindo aplicação de peças</t>
  </si>
  <si>
    <t>Technolaser Cartuchos Ltda Me</t>
  </si>
  <si>
    <t>05.978.864/0001-04</t>
  </si>
  <si>
    <t>Comodato de impressoras a laser monocromáticas, multifuncionais, coloridas e manutenção e fornecimento de suprimentos para impressoras.</t>
  </si>
  <si>
    <t>-</t>
  </si>
  <si>
    <t>Eduardo B. S. Boni Clínica Médica Eireli</t>
  </si>
  <si>
    <t>29.550.453/0001-73</t>
  </si>
  <si>
    <t>29.712.740/0001-32</t>
  </si>
  <si>
    <t>27.220.921/0001-16</t>
  </si>
  <si>
    <t>Disponibilização da plataforma KPIH</t>
  </si>
  <si>
    <t>07.106.995/0001-19</t>
  </si>
  <si>
    <t>serviços especializados de coleta, reprocessamento, esterilização e entrega de materiais</t>
  </si>
  <si>
    <t>Thais Marques de Paula Ltda.</t>
  </si>
  <si>
    <t>Caetano Oftalmologia Ltda</t>
  </si>
  <si>
    <t>Sterile Vita Esterilização de Materiais de Saude  Ltda - EPP</t>
  </si>
  <si>
    <t>Planisa Tech Consultoria e Desenvolvimento Ltda</t>
  </si>
  <si>
    <t>Blue Solutions Ltda</t>
  </si>
  <si>
    <t>Greend Tecnologia Ltda - ME</t>
  </si>
  <si>
    <t>37.498.378/0001-77</t>
  </si>
  <si>
    <t>Nitropec Nitrogenio Liquido e Inseminação Artificial Ltda</t>
  </si>
  <si>
    <t>Aquisição de nitrogênio liquido mensal</t>
  </si>
  <si>
    <t>27.138.752/0001-70</t>
  </si>
  <si>
    <t>28.316.507/0001-78</t>
  </si>
  <si>
    <t>21.882.299/0001-25</t>
  </si>
  <si>
    <t>Bernardi e Trentin Serv. De Saúde SS Ltda EPP</t>
  </si>
  <si>
    <t>14.667.177/0001-50</t>
  </si>
  <si>
    <t>10.387.684/0001-80</t>
  </si>
  <si>
    <t>Lucimar B. de Moraes</t>
  </si>
  <si>
    <t>38.266.212/0001-98</t>
  </si>
  <si>
    <t>Desenvolvimento e manutenção de programas de Controle de Infecção Ambulatorial</t>
  </si>
  <si>
    <t xml:space="preserve">Prestação de serviços no ramo de alimentação </t>
  </si>
  <si>
    <t>Benefício</t>
  </si>
  <si>
    <t>69.034.668/0001-56</t>
  </si>
  <si>
    <t>Bionexo do Brasil Soluções Digitais Eireli</t>
  </si>
  <si>
    <t>04.069.709/0001-02</t>
  </si>
  <si>
    <t>Licenciamento de Uso das Soluções Digitais Bionexo</t>
  </si>
  <si>
    <t>Caetano Oftalmologia LTDA</t>
  </si>
  <si>
    <t>Candice M. S. Nogueira e CIA Ltda ( Dra. Candice)</t>
  </si>
  <si>
    <t>Candice M. S. Nogueira e CIA Ltda ( Dr. Gustavo)</t>
  </si>
  <si>
    <t xml:space="preserve">Centro Oftalmológico da Alta Noroeste Ltda </t>
  </si>
  <si>
    <t>Centro Oftalmológico da Alta Noroeste Ltda (Retina)</t>
  </si>
  <si>
    <t>Clinfec Clínica Médica Eireli</t>
  </si>
  <si>
    <t>Clinica Médica Presermed Ltda</t>
  </si>
  <si>
    <t xml:space="preserve">Clinica Proctoped LTDA </t>
  </si>
  <si>
    <t xml:space="preserve">Clinica Reumatológica Martins  </t>
  </si>
  <si>
    <t>Folchine Trindade Serv. Médicos SS EPP</t>
  </si>
  <si>
    <t>Gaiotto Ferreira Serviços Médicos Eirelli</t>
  </si>
  <si>
    <t>Martins &amp; Figueiredo Serviços Médicos Ltda-ME (Pós-Covid)</t>
  </si>
  <si>
    <t xml:space="preserve">Martins &amp; Figueiredo Serviços Médicos Ltda-ME </t>
  </si>
  <si>
    <t>Monike Daiane Alves Vital Me</t>
  </si>
  <si>
    <t>Teixeira Trindade Diagnósticos e Serv. Médicos</t>
  </si>
  <si>
    <t xml:space="preserve">W.T. Gastroclínica Serviços Médicos S/S Ltda - ME </t>
  </si>
  <si>
    <t>13.349.434/0001-43</t>
  </si>
  <si>
    <t>Prestação de serviços médicos especializados em Cardiologia</t>
  </si>
  <si>
    <t>Prestação de serviços médicos especializados em dermatologia</t>
  </si>
  <si>
    <t>Prestação de serviços médicos especializados em alergologia</t>
  </si>
  <si>
    <t>Prestação de serviços médicos especializados em neurologia</t>
  </si>
  <si>
    <t>Prestação de serviços médicos especializados em otorrinolaringologia</t>
  </si>
  <si>
    <t>Prestação de serviços médicos especializados em cirurgia vascular</t>
  </si>
  <si>
    <t>Prestação de Serviços Médicos Especializados em Oftalmologia.</t>
  </si>
  <si>
    <t>Prestação de serviços médicos especializados em facoemulsificação, capsulotomia a Yag Laser,tratamento cirúrgico de pterígio e consultas</t>
  </si>
  <si>
    <t>Prestação de serviços médicos especializados em exames de ecocardiografia transtorácica</t>
  </si>
  <si>
    <t xml:space="preserve">Prestação de serviços médicos especializados em cardiologia </t>
  </si>
  <si>
    <t>Prestação de serviços médicos especializados em nefrologia</t>
  </si>
  <si>
    <t xml:space="preserve">Prestação de serviços médicos especializados em oftalmologia </t>
  </si>
  <si>
    <t>Prestação de serviços médicos especializados em oftalmologia com sub-especialização em retina.</t>
  </si>
  <si>
    <t>Prestação de serviços médicos especializados em infectologia</t>
  </si>
  <si>
    <t>Prestação de serviços médicos especializados em endocrinologia</t>
  </si>
  <si>
    <t xml:space="preserve">Prestação de serviços médicos especializados em ginecologia/obstetrícia </t>
  </si>
  <si>
    <t>Prestação de serviços médicos especializados em proctologia</t>
  </si>
  <si>
    <t xml:space="preserve">Prestação de serviços médicos especializados em reumatologia </t>
  </si>
  <si>
    <t>Prestação de serviços médicos especializados em radiologia e diagnósticos por imagem</t>
  </si>
  <si>
    <t>Prestação de serviços médicos especializados em cardiologia</t>
  </si>
  <si>
    <t>Prestação de serviços médicos especializados em exames de eletroneuromiografia.</t>
  </si>
  <si>
    <t>Prestação de serviços médicos especializados em urologia</t>
  </si>
  <si>
    <t>Prestação de serviços médicos especializados em ortopedia</t>
  </si>
  <si>
    <t>Prestação de serviços médicos especializados em ecocardiografia transtoracica</t>
  </si>
  <si>
    <t>Prestação de Serviços médicos especializados em Vascular e Gastroentorologia.</t>
  </si>
  <si>
    <t>Prestação de serviços médicos especializados em urologia/ortopedia/ginecologia/obstetricia</t>
  </si>
  <si>
    <t>Prestação de serviços médicos especializados em Anestesiologia</t>
  </si>
  <si>
    <t>Prestação de serviços médicos especializados em Pneumo-pós-Covid19</t>
  </si>
  <si>
    <t>Prestação de serviços médicos especializados em Pneumologia e Ortopedia</t>
  </si>
  <si>
    <t>Prestação de serviços médicos especializados em Obstetrícia</t>
  </si>
  <si>
    <t>Prestação de serviços médicos especializados em exames de ecocardiografia transtorácica infatil e em gestantes com suspeita de cardiopatia fetal.</t>
  </si>
  <si>
    <t>Prestação de serviços médicos especializados em Exames Ginecologia e Mastologia</t>
  </si>
  <si>
    <t>Prestação de serviços médicos especializados em Neurologia</t>
  </si>
  <si>
    <t>Prestação de serviços médicos especializados em Gastroenterologia</t>
  </si>
  <si>
    <t>Prestação de serviços médicos especializados em Endocrinologia</t>
  </si>
  <si>
    <t>Prestação de serviços médicos especializados em exames de ultrassonagrafia geral e procedimentos invasivos guiados por ultrassom</t>
  </si>
  <si>
    <t xml:space="preserve">Prestação de serviços médicos especializados em Reumatologia </t>
  </si>
  <si>
    <t>Prestação de serviços médicos especializados em Ortopedia</t>
  </si>
  <si>
    <t>Prestação de serviços médicos especializados em Neuropediatria</t>
  </si>
  <si>
    <t>Prestação de serviços médicos especializados em Exames de Ultrassonagrafia geral e procedimentos invasivos guiados por ultrassom</t>
  </si>
  <si>
    <t>Prestação de serviços médicos especializados em Proctologia e Cirurgia Geral</t>
  </si>
  <si>
    <t>Prestação de serviços de Gestão, Gerenciamento e monitoramento de Sistemas PACS (Vepro)</t>
  </si>
  <si>
    <t xml:space="preserve">                                                 </t>
  </si>
  <si>
    <t>Estagiários</t>
  </si>
  <si>
    <t>Centro de Integração Empresa Escola</t>
  </si>
  <si>
    <t>61.600.839/0001-55</t>
  </si>
  <si>
    <t>Operacionalização de programas de Estágios de Estudante.</t>
  </si>
  <si>
    <t>Execução de serviços de auditoria independente nas demonstrações contábeis</t>
  </si>
  <si>
    <t>ACS Auditoria e Consultoria Contábil Me</t>
  </si>
  <si>
    <t>Realização de exames de Patologia e Citopatologia</t>
  </si>
  <si>
    <t>Serviços de comunicação de multimídia</t>
  </si>
  <si>
    <t>Porto Seguro Companhia de Seguros Gerais</t>
  </si>
  <si>
    <t>TRX Gases Eireli</t>
  </si>
  <si>
    <t>32.811.695/0001-88</t>
  </si>
  <si>
    <t>62.042.775/0001-87</t>
  </si>
  <si>
    <t>29.582.037/0001-57</t>
  </si>
  <si>
    <t>Prestação de serviços de fornecimento de Software de gestão hospitalar</t>
  </si>
  <si>
    <t>36.154.445/0001-73</t>
  </si>
  <si>
    <t>Prestação de serviços médicos exclusivo no enfrentamento da emergência decorrente da Pandemia Covid-19</t>
  </si>
  <si>
    <t>Salutem Soluções Tecnológicas LTDA - (Covid)</t>
  </si>
  <si>
    <r>
      <t xml:space="preserve">A. Orsi Rossi Assistência Médica Laboratorial Ltda </t>
    </r>
    <r>
      <rPr>
        <b/>
        <sz val="8"/>
        <color indexed="8"/>
        <rFont val="Calibri"/>
        <family val="2"/>
      </rPr>
      <t>(COVID - CONTRATO)</t>
    </r>
  </si>
  <si>
    <t>Bernardoni e Burgos Rapp LTDA ME - (Covid)</t>
  </si>
  <si>
    <r>
      <t>Candice M. S. Nogueira e CIA Ltda ( Dr. Gustavo) -</t>
    </r>
    <r>
      <rPr>
        <b/>
        <sz val="8"/>
        <color indexed="8"/>
        <rFont val="Calibri"/>
        <family val="2"/>
      </rPr>
      <t xml:space="preserve"> (COVID - CONTRATO)</t>
    </r>
  </si>
  <si>
    <r>
      <t xml:space="preserve">Carlos Eduardo  Mendonça da Rocha &amp; Cia Ltda - ME - </t>
    </r>
    <r>
      <rPr>
        <b/>
        <sz val="8"/>
        <color indexed="8"/>
        <rFont val="Calibri"/>
        <family val="2"/>
      </rPr>
      <t>(COVID - CONTRATO)</t>
    </r>
  </si>
  <si>
    <r>
      <t xml:space="preserve">Carlos Eduardo  Mendonça da Rocha &amp; Cia Ltda - ME - </t>
    </r>
    <r>
      <rPr>
        <b/>
        <sz val="8"/>
        <color indexed="8"/>
        <rFont val="Calibri"/>
        <family val="2"/>
      </rPr>
      <t>(COVID - CONTRATO HEMODIÁLISE)</t>
    </r>
  </si>
  <si>
    <t>Prestação de serviços médicos de nefrologia (Hemodiálise) exclusivo no enfrentamento da Pandemia Covid-19.</t>
  </si>
  <si>
    <r>
      <t xml:space="preserve">Centro Oftalmológico da Alta Noroeste Ltda - </t>
    </r>
    <r>
      <rPr>
        <b/>
        <sz val="8"/>
        <color indexed="8"/>
        <rFont val="Calibri"/>
        <family val="2"/>
      </rPr>
      <t>(COVID - CONTRATO)</t>
    </r>
  </si>
  <si>
    <r>
      <t xml:space="preserve">C.C. Vaz LTDA ME - </t>
    </r>
    <r>
      <rPr>
        <b/>
        <sz val="8"/>
        <color indexed="8"/>
        <rFont val="Calibri"/>
        <family val="2"/>
      </rPr>
      <t>(COVID CONTRATO)</t>
    </r>
  </si>
  <si>
    <t>37.244.312/0001-50</t>
  </si>
  <si>
    <r>
      <t xml:space="preserve">Clínica Médica Integrada LTDA - </t>
    </r>
    <r>
      <rPr>
        <b/>
        <sz val="8"/>
        <rFont val="Calibri"/>
        <family val="2"/>
      </rPr>
      <t>(COVID CONTRATO)</t>
    </r>
  </si>
  <si>
    <t>24.996.821/0001-98</t>
  </si>
  <si>
    <r>
      <t xml:space="preserve">Clinica Proctoped LTDA  - </t>
    </r>
    <r>
      <rPr>
        <b/>
        <sz val="8"/>
        <color indexed="8"/>
        <rFont val="Calibri"/>
        <family val="2"/>
      </rPr>
      <t>(COVID CONTRATO)</t>
    </r>
  </si>
  <si>
    <r>
      <t xml:space="preserve">Clinica Proctoped LTDA  - </t>
    </r>
    <r>
      <rPr>
        <b/>
        <sz val="8"/>
        <color indexed="8"/>
        <rFont val="Calibri"/>
        <family val="2"/>
      </rPr>
      <t>(COVID CONTRATO PROCEDIMENTOS)</t>
    </r>
  </si>
  <si>
    <t>Prestação de serviços médicos (torascostomia com drenagem pleural e traqueostomia) exclusivo no enfrentamento da Pandemia Covid-19.</t>
  </si>
  <si>
    <r>
      <t xml:space="preserve">Clinica Reumatológica Martins - </t>
    </r>
    <r>
      <rPr>
        <b/>
        <sz val="8"/>
        <color indexed="8"/>
        <rFont val="Calibri"/>
        <family val="2"/>
      </rPr>
      <t xml:space="preserve">(COVID CONTRATO) </t>
    </r>
  </si>
  <si>
    <r>
      <t>Dra. Nayara Marques Zahr Clínica Médica Eireli -</t>
    </r>
    <r>
      <rPr>
        <b/>
        <sz val="8"/>
        <color indexed="8"/>
        <rFont val="Calibri"/>
        <family val="2"/>
      </rPr>
      <t xml:space="preserve"> (COVID CONTRATO)</t>
    </r>
  </si>
  <si>
    <t>31.172.385/0001-06</t>
  </si>
  <si>
    <r>
      <t xml:space="preserve">Edson Ricardo Eidi Takagi ME - </t>
    </r>
    <r>
      <rPr>
        <b/>
        <sz val="8"/>
        <color indexed="8"/>
        <rFont val="Calibri"/>
        <family val="2"/>
      </rPr>
      <t>(COVID CONTRATO)</t>
    </r>
  </si>
  <si>
    <r>
      <t xml:space="preserve">FHT Serviços Médicos Eireli ME - </t>
    </r>
    <r>
      <rPr>
        <b/>
        <sz val="8"/>
        <color indexed="8"/>
        <rFont val="Calibri"/>
        <family val="2"/>
      </rPr>
      <t>(COVID CONTRATO)</t>
    </r>
  </si>
  <si>
    <t>40.208.517/0001-95</t>
  </si>
  <si>
    <r>
      <t>Gabriel Fernando Félix Alves EPP -</t>
    </r>
    <r>
      <rPr>
        <b/>
        <sz val="8"/>
        <color indexed="8"/>
        <rFont val="Calibri"/>
        <family val="2"/>
      </rPr>
      <t xml:space="preserve"> (COVID CONTRATO)</t>
    </r>
  </si>
  <si>
    <t>37.883.479/0001-61</t>
  </si>
  <si>
    <t>29.713.639/0001-04</t>
  </si>
  <si>
    <r>
      <t>Igor Pereira Haik ME -</t>
    </r>
    <r>
      <rPr>
        <b/>
        <sz val="8"/>
        <color indexed="8"/>
        <rFont val="Calibri"/>
        <family val="2"/>
      </rPr>
      <t xml:space="preserve"> (COVID CONTRATO)</t>
    </r>
  </si>
  <si>
    <t>41.253.241/0001-20</t>
  </si>
  <si>
    <r>
      <t xml:space="preserve">Junqueira, Nascimbem &amp; Cia SS Ltda ME - </t>
    </r>
    <r>
      <rPr>
        <b/>
        <sz val="8"/>
        <color indexed="8"/>
        <rFont val="Calibri"/>
        <family val="2"/>
      </rPr>
      <t>(COVID CONTRATO)</t>
    </r>
  </si>
  <si>
    <r>
      <t xml:space="preserve">Junqueira, Nascimbem &amp; Cia SS Ltda ME - </t>
    </r>
    <r>
      <rPr>
        <b/>
        <sz val="8"/>
        <color indexed="8"/>
        <rFont val="Calibri"/>
        <family val="2"/>
      </rPr>
      <t>(COVID CONTRATO PROCEDIMENTOS)</t>
    </r>
  </si>
  <si>
    <r>
      <t>Labib Jorge Tabox Neto LTDA ME -</t>
    </r>
    <r>
      <rPr>
        <b/>
        <sz val="8"/>
        <color indexed="8"/>
        <rFont val="Calibri"/>
        <family val="2"/>
      </rPr>
      <t xml:space="preserve"> (COVID CONTRATO)</t>
    </r>
  </si>
  <si>
    <t>37.349.486/0001-88</t>
  </si>
  <si>
    <r>
      <t>Lima Verde e Pugliese Serviços Médicos Ltda ME -</t>
    </r>
    <r>
      <rPr>
        <b/>
        <sz val="8"/>
        <color indexed="8"/>
        <rFont val="Calibri"/>
        <family val="2"/>
      </rPr>
      <t xml:space="preserve"> (COVID CONTRATO)</t>
    </r>
  </si>
  <si>
    <r>
      <t>Lima Verde e Pugliese Serviços Médicos Ltda ME -</t>
    </r>
    <r>
      <rPr>
        <b/>
        <sz val="8"/>
        <color indexed="8"/>
        <rFont val="Calibri"/>
        <family val="2"/>
      </rPr>
      <t xml:space="preserve"> (COVID CONTRATO PROCEDIMENTOS)</t>
    </r>
  </si>
  <si>
    <t>11.510.215/0001-79</t>
  </si>
  <si>
    <t xml:space="preserve">Localmed Diagnósticos Médicos Ltda </t>
  </si>
  <si>
    <r>
      <t>Localmed Diagnósticos Médicos Ltda -</t>
    </r>
    <r>
      <rPr>
        <b/>
        <sz val="8"/>
        <rFont val="Calibri"/>
        <family val="2"/>
      </rPr>
      <t xml:space="preserve"> (CONTRATO COVID)</t>
    </r>
  </si>
  <si>
    <t>Contratação de serviços especializados de telerradiologia e radiologia</t>
  </si>
  <si>
    <r>
      <t>M R Clínica Médica de Anestesia Ltda EPP -</t>
    </r>
    <r>
      <rPr>
        <b/>
        <sz val="8"/>
        <color indexed="8"/>
        <rFont val="Calibri"/>
        <family val="2"/>
      </rPr>
      <t xml:space="preserve"> (COVID CONTRATO)</t>
    </r>
  </si>
  <si>
    <r>
      <t>Martins &amp; Figueiredo Serviços Médicos Ltda-ME -</t>
    </r>
    <r>
      <rPr>
        <b/>
        <sz val="8"/>
        <color indexed="8"/>
        <rFont val="Calibri"/>
        <family val="2"/>
      </rPr>
      <t xml:space="preserve"> (COVID CONTRATO)</t>
    </r>
  </si>
  <si>
    <r>
      <t>Martins &amp; Figueiredo Serviços Médicos Ltda-ME -</t>
    </r>
    <r>
      <rPr>
        <b/>
        <sz val="8"/>
        <color indexed="8"/>
        <rFont val="Calibri"/>
        <family val="2"/>
      </rPr>
      <t xml:space="preserve"> (COVID CONTRATO COORDENAÇÃO)</t>
    </r>
  </si>
  <si>
    <t>Prestação de serviços médicos especializados de Coordenação do Hospital de Campanha</t>
  </si>
  <si>
    <r>
      <t xml:space="preserve">MNC Serviços Médicos LTDA - </t>
    </r>
    <r>
      <rPr>
        <b/>
        <sz val="8"/>
        <color indexed="8"/>
        <rFont val="Calibri"/>
        <family val="2"/>
      </rPr>
      <t>(COVID CONTRATO)</t>
    </r>
  </si>
  <si>
    <t>31.935.311/0001-76</t>
  </si>
  <si>
    <r>
      <t xml:space="preserve">Prevent Serviços Médicos Eireli - EPP - </t>
    </r>
    <r>
      <rPr>
        <b/>
        <sz val="8"/>
        <color indexed="8"/>
        <rFont val="Calibri"/>
        <family val="2"/>
      </rPr>
      <t>(COVID CONTRATO)</t>
    </r>
  </si>
  <si>
    <r>
      <t xml:space="preserve">Prevent Serviços Médicos Eireli - EPP - </t>
    </r>
    <r>
      <rPr>
        <b/>
        <sz val="8"/>
        <color indexed="8"/>
        <rFont val="Calibri"/>
        <family val="2"/>
      </rPr>
      <t>(COVID CONTRATO PROCEDIMENTOS)</t>
    </r>
  </si>
  <si>
    <r>
      <t xml:space="preserve">Rafael da Silva Sesto ME - </t>
    </r>
    <r>
      <rPr>
        <b/>
        <sz val="8"/>
        <color indexed="8"/>
        <rFont val="Calibri"/>
        <family val="2"/>
      </rPr>
      <t>(COVID CONTRATO)</t>
    </r>
  </si>
  <si>
    <t>33.431.543/0001-12</t>
  </si>
  <si>
    <r>
      <t xml:space="preserve">Rodrigo B.C. Amorim ME - </t>
    </r>
    <r>
      <rPr>
        <b/>
        <sz val="8"/>
        <color indexed="8"/>
        <rFont val="Calibri"/>
        <family val="2"/>
      </rPr>
      <t>(COVID CONTRATO)</t>
    </r>
  </si>
  <si>
    <r>
      <t>Sanches Assistência Serviços Médicos LTDA -</t>
    </r>
    <r>
      <rPr>
        <b/>
        <sz val="8"/>
        <color indexed="8"/>
        <rFont val="Calibri"/>
        <family val="2"/>
      </rPr>
      <t xml:space="preserve"> (COVID CONTRATO)</t>
    </r>
  </si>
  <si>
    <t>17.210.656/0001-31</t>
  </si>
  <si>
    <r>
      <t xml:space="preserve">T.A. Gambarotto Gavioli Eireli - </t>
    </r>
    <r>
      <rPr>
        <b/>
        <sz val="8"/>
        <color indexed="8"/>
        <rFont val="Calibri"/>
        <family val="2"/>
      </rPr>
      <t>(COVID CONTRATO)</t>
    </r>
  </si>
  <si>
    <t>33.318.241/0001-32</t>
  </si>
  <si>
    <r>
      <t xml:space="preserve">Thais Marques de Paula LTDA ME - </t>
    </r>
    <r>
      <rPr>
        <b/>
        <sz val="8"/>
        <color indexed="8"/>
        <rFont val="Calibri"/>
        <family val="2"/>
      </rPr>
      <t>(COVID CONTRATO)</t>
    </r>
  </si>
  <si>
    <r>
      <t xml:space="preserve">W.T. Gastroclínica Serviços Médicos S/S Ltda - ME  </t>
    </r>
    <r>
      <rPr>
        <b/>
        <sz val="8"/>
        <color indexed="8"/>
        <rFont val="Calibri"/>
        <family val="2"/>
      </rPr>
      <t>(Regulação -COVID)</t>
    </r>
  </si>
  <si>
    <t>Prestação de serviços médicos com função de informar a central de regulação de Oferta de Serviços da Saúde (CROSS)</t>
  </si>
  <si>
    <t xml:space="preserve">                          RELAÇÃO DE CONTRATOS EM 2021</t>
  </si>
  <si>
    <t>Nucleo Fiscal Contabilidade e consultoria tributária LTDA (Nucleo fiscal Contabilidade e Consultoria)</t>
  </si>
  <si>
    <t>13.797.961.0001-10</t>
  </si>
  <si>
    <t>Elaboração do arquivo digital ECD (SPED Contábil)</t>
  </si>
  <si>
    <t>Locação de Tomógrafo 16 canais</t>
  </si>
  <si>
    <r>
      <t xml:space="preserve">Construtora RC Eireli - </t>
    </r>
    <r>
      <rPr>
        <b/>
        <sz val="8"/>
        <rFont val="Calibri"/>
        <family val="2"/>
      </rPr>
      <t>(COVID)</t>
    </r>
  </si>
  <si>
    <t>28.693.314/0001-36</t>
  </si>
  <si>
    <t>Locação de cilindro de oxigênio</t>
  </si>
  <si>
    <r>
      <t xml:space="preserve">Priom Tecnologia em Equipamentos Eireli EPP - </t>
    </r>
    <r>
      <rPr>
        <b/>
        <sz val="8"/>
        <rFont val="Calibri"/>
        <family val="2"/>
      </rPr>
      <t>(COVID)</t>
    </r>
  </si>
  <si>
    <t>11.619.992/0001-56</t>
  </si>
  <si>
    <t>Locação de equipamentos hospitalares</t>
  </si>
  <si>
    <r>
      <t xml:space="preserve">Rowan Locação e Manutenção de Geradores LTDA - </t>
    </r>
    <r>
      <rPr>
        <b/>
        <sz val="8"/>
        <rFont val="Calibri"/>
        <family val="2"/>
      </rPr>
      <t>(COVID)</t>
    </r>
  </si>
  <si>
    <t>10.250.944/0001-70</t>
  </si>
  <si>
    <t>Locação de um gerador de energia 180 kva</t>
  </si>
  <si>
    <r>
      <t>RNF Cavalcante -</t>
    </r>
    <r>
      <rPr>
        <b/>
        <sz val="8"/>
        <rFont val="Calibri"/>
        <family val="2"/>
      </rPr>
      <t xml:space="preserve"> (COVID)</t>
    </r>
  </si>
  <si>
    <t>03.093.913/0001-98</t>
  </si>
  <si>
    <t>Locação de cilindros de oxigênio</t>
  </si>
  <si>
    <r>
      <t xml:space="preserve">Brasileste Gases Industriais Ltda - </t>
    </r>
    <r>
      <rPr>
        <b/>
        <sz val="8"/>
        <color indexed="8"/>
        <rFont val="Calibri"/>
        <family val="2"/>
      </rPr>
      <t>(COVID)</t>
    </r>
  </si>
  <si>
    <t>03.643.997/0001-96</t>
  </si>
  <si>
    <t>Aquisição de oxigênio medicinal</t>
  </si>
  <si>
    <t>Uniformes</t>
  </si>
  <si>
    <t>Lima e Perim Confecções Ltda</t>
  </si>
  <si>
    <t>32.374.111/0001-54</t>
  </si>
  <si>
    <t>Confecção de uniformes para funcionários</t>
  </si>
  <si>
    <t>Serviços de Hemoterapia</t>
  </si>
  <si>
    <t>Prestação de serviço especializado de hemoterapia para fornecimento de hemocomponentes</t>
  </si>
  <si>
    <t>Serviços de Nutrição</t>
  </si>
  <si>
    <t>Fornecimento de refeição</t>
  </si>
  <si>
    <r>
      <t xml:space="preserve">Dourado &amp; Dourado Serviços Médicos Ltda - ME - </t>
    </r>
    <r>
      <rPr>
        <b/>
        <sz val="8"/>
        <color indexed="8"/>
        <rFont val="Calibri"/>
        <family val="2"/>
      </rPr>
      <t>(COVID-CONTRATO )</t>
    </r>
  </si>
  <si>
    <r>
      <t>Gatass Clinica Medica LTDA  -</t>
    </r>
    <r>
      <rPr>
        <b/>
        <sz val="8"/>
        <color indexed="8"/>
        <rFont val="Calibri"/>
        <family val="2"/>
      </rPr>
      <t xml:space="preserve"> (COVID CONTRATO)</t>
    </r>
  </si>
  <si>
    <t>33.651.866/0001-11</t>
  </si>
  <si>
    <r>
      <t xml:space="preserve">Higia Serviços Médicos SS Ltda </t>
    </r>
    <r>
      <rPr>
        <b/>
        <sz val="8"/>
        <color indexed="8"/>
        <rFont val="Calibri"/>
        <family val="2"/>
      </rPr>
      <t>(COVID CONTRATO)</t>
    </r>
  </si>
  <si>
    <r>
      <t xml:space="preserve">Inova Neuro Cirurgia SS Ltda - </t>
    </r>
    <r>
      <rPr>
        <b/>
        <sz val="8"/>
        <color indexed="8"/>
        <rFont val="Calibri"/>
        <family val="2"/>
      </rPr>
      <t>(COVID CONTRATO)</t>
    </r>
  </si>
  <si>
    <t>Guizzo Controle de Vetores e Pragas EIRELLI - EPP</t>
  </si>
  <si>
    <r>
      <t xml:space="preserve">Localmed Diagnósticos Médicos Ltda - </t>
    </r>
    <r>
      <rPr>
        <b/>
        <sz val="8"/>
        <rFont val="Calibri"/>
        <family val="2"/>
      </rPr>
      <t>(COVID CONTRATO)</t>
    </r>
  </si>
  <si>
    <r>
      <t xml:space="preserve">LZA Gases Industriais Eireli </t>
    </r>
    <r>
      <rPr>
        <b/>
        <sz val="8"/>
        <color indexed="8"/>
        <rFont val="Calibri"/>
        <family val="2"/>
      </rPr>
      <t>(COVID CONTRATO)</t>
    </r>
  </si>
  <si>
    <t>34.867.665/0001-19</t>
  </si>
  <si>
    <t>Sodexo Pass do Brasil Serviços S.A.</t>
  </si>
  <si>
    <r>
      <t xml:space="preserve">Irmandade da Santa Casa de Andradina - </t>
    </r>
    <r>
      <rPr>
        <b/>
        <sz val="8"/>
        <color indexed="8"/>
        <rFont val="Calibri"/>
        <family val="2"/>
      </rPr>
      <t>(COVID CONTRATO)</t>
    </r>
  </si>
  <si>
    <r>
      <t xml:space="preserve">Irmandade da Santa Casa de Andradina - </t>
    </r>
    <r>
      <rPr>
        <b/>
        <sz val="8"/>
        <rFont val="Calibri"/>
        <family val="2"/>
      </rPr>
      <t>(COVID - CONTRATO)</t>
    </r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</si>
</sst>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;@"/>
    <numFmt numFmtId="179" formatCode="[$-416]dddd\,\ d&quot; de &quot;mmmm&quot; de &quot;yyyy"/>
    <numFmt numFmtId="180" formatCode="&quot;R$&quot;\ #,##0.00"/>
    <numFmt numFmtId="181" formatCode="0.0"/>
    <numFmt numFmtId="182" formatCode="&quot;R$&quot;\ #,##0.0"/>
    <numFmt numFmtId="183" formatCode="#,##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8" fontId="47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178" fontId="47" fillId="7" borderId="10" xfId="0" applyNumberFormat="1" applyFont="1" applyFill="1" applyBorder="1" applyAlignment="1">
      <alignment wrapText="1"/>
    </xf>
    <xf numFmtId="0" fontId="48" fillId="7" borderId="10" xfId="0" applyFont="1" applyFill="1" applyBorder="1" applyAlignment="1">
      <alignment wrapText="1"/>
    </xf>
    <xf numFmtId="0" fontId="47" fillId="0" borderId="0" xfId="0" applyFont="1" applyAlignment="1">
      <alignment wrapText="1"/>
    </xf>
    <xf numFmtId="177" fontId="48" fillId="7" borderId="10" xfId="67" applyFont="1" applyFill="1" applyBorder="1" applyAlignment="1">
      <alignment wrapText="1"/>
    </xf>
    <xf numFmtId="177" fontId="48" fillId="7" borderId="10" xfId="67" applyFont="1" applyFill="1" applyBorder="1" applyAlignment="1">
      <alignment horizontal="center" wrapText="1"/>
    </xf>
    <xf numFmtId="0" fontId="48" fillId="7" borderId="10" xfId="0" applyFont="1" applyFill="1" applyBorder="1" applyAlignment="1">
      <alignment/>
    </xf>
    <xf numFmtId="177" fontId="48" fillId="7" borderId="10" xfId="67" applyFont="1" applyFill="1" applyBorder="1" applyAlignment="1">
      <alignment/>
    </xf>
    <xf numFmtId="0" fontId="47" fillId="0" borderId="0" xfId="0" applyFont="1" applyAlignment="1">
      <alignment/>
    </xf>
    <xf numFmtId="177" fontId="47" fillId="0" borderId="0" xfId="67" applyFont="1" applyAlignment="1">
      <alignment/>
    </xf>
    <xf numFmtId="177" fontId="47" fillId="0" borderId="0" xfId="67" applyFont="1" applyFill="1" applyAlignment="1">
      <alignment horizontal="center"/>
    </xf>
    <xf numFmtId="177" fontId="48" fillId="7" borderId="10" xfId="67" applyFont="1" applyFill="1" applyBorder="1" applyAlignment="1">
      <alignment/>
    </xf>
    <xf numFmtId="178" fontId="47" fillId="0" borderId="0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177" fontId="48" fillId="0" borderId="0" xfId="67" applyFont="1" applyFill="1" applyBorder="1" applyAlignment="1">
      <alignment wrapText="1"/>
    </xf>
    <xf numFmtId="177" fontId="48" fillId="0" borderId="0" xfId="67" applyFont="1" applyFill="1" applyBorder="1" applyAlignment="1">
      <alignment horizontal="center" wrapText="1"/>
    </xf>
    <xf numFmtId="177" fontId="47" fillId="0" borderId="0" xfId="67" applyFont="1" applyFill="1" applyBorder="1" applyAlignment="1">
      <alignment wrapText="1"/>
    </xf>
    <xf numFmtId="177" fontId="49" fillId="0" borderId="0" xfId="67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9" fillId="7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77" fontId="47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177" fontId="47" fillId="0" borderId="10" xfId="67" applyFont="1" applyFill="1" applyBorder="1" applyAlignment="1">
      <alignment vertical="center" wrapText="1"/>
    </xf>
    <xf numFmtId="177" fontId="3" fillId="0" borderId="10" xfId="67" applyFont="1" applyFill="1" applyBorder="1" applyAlignment="1">
      <alignment vertical="center" wrapText="1"/>
    </xf>
    <xf numFmtId="177" fontId="3" fillId="0" borderId="10" xfId="67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78" fontId="47" fillId="0" borderId="10" xfId="0" applyNumberFormat="1" applyFont="1" applyFill="1" applyBorder="1" applyAlignment="1">
      <alignment vertical="center" wrapText="1"/>
    </xf>
    <xf numFmtId="177" fontId="47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177" fontId="5" fillId="7" borderId="10" xfId="67" applyFont="1" applyFill="1" applyBorder="1" applyAlignment="1">
      <alignment/>
    </xf>
    <xf numFmtId="177" fontId="48" fillId="7" borderId="10" xfId="67" applyFont="1" applyFill="1" applyBorder="1" applyAlignment="1">
      <alignment vertical="center" wrapText="1"/>
    </xf>
    <xf numFmtId="177" fontId="47" fillId="0" borderId="10" xfId="67" applyFont="1" applyFill="1" applyBorder="1" applyAlignment="1">
      <alignment horizontal="center" vertical="center" wrapText="1"/>
    </xf>
    <xf numFmtId="177" fontId="47" fillId="0" borderId="10" xfId="67" applyFont="1" applyFill="1" applyBorder="1" applyAlignment="1">
      <alignment horizontal="center" vertical="center"/>
    </xf>
    <xf numFmtId="177" fontId="3" fillId="0" borderId="10" xfId="67" applyFont="1" applyFill="1" applyBorder="1" applyAlignment="1">
      <alignment horizontal="center" vertical="center"/>
    </xf>
    <xf numFmtId="2" fontId="3" fillId="0" borderId="10" xfId="67" applyNumberFormat="1" applyFont="1" applyFill="1" applyBorder="1" applyAlignment="1">
      <alignment vertical="center" wrapText="1"/>
    </xf>
    <xf numFmtId="177" fontId="47" fillId="0" borderId="10" xfId="67" applyFont="1" applyFill="1" applyBorder="1" applyAlignment="1">
      <alignment vertical="center"/>
    </xf>
    <xf numFmtId="177" fontId="3" fillId="0" borderId="10" xfId="67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left" vertical="center" wrapText="1"/>
    </xf>
    <xf numFmtId="177" fontId="47" fillId="0" borderId="10" xfId="67" applyFont="1" applyFill="1" applyBorder="1" applyAlignment="1">
      <alignment horizontal="left" vertical="center" wrapText="1"/>
    </xf>
    <xf numFmtId="177" fontId="5" fillId="0" borderId="10" xfId="67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77" fontId="5" fillId="7" borderId="10" xfId="67" applyFont="1" applyFill="1" applyBorder="1" applyAlignment="1">
      <alignment horizontal="center" vertical="center" wrapText="1"/>
    </xf>
    <xf numFmtId="2" fontId="47" fillId="0" borderId="10" xfId="67" applyNumberFormat="1" applyFont="1" applyFill="1" applyBorder="1" applyAlignment="1">
      <alignment horizontal="right" vertical="center" wrapText="1"/>
    </xf>
    <xf numFmtId="177" fontId="3" fillId="0" borderId="10" xfId="67" applyFont="1" applyFill="1" applyBorder="1" applyAlignment="1">
      <alignment horizontal="right" vertical="center"/>
    </xf>
    <xf numFmtId="177" fontId="49" fillId="7" borderId="13" xfId="67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0" borderId="10" xfId="67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67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left" vertical="center" wrapText="1"/>
    </xf>
    <xf numFmtId="43" fontId="47" fillId="0" borderId="10" xfId="67" applyNumberFormat="1" applyFont="1" applyFill="1" applyBorder="1" applyAlignment="1">
      <alignment vertical="center" wrapText="1"/>
    </xf>
    <xf numFmtId="43" fontId="3" fillId="0" borderId="10" xfId="67" applyNumberFormat="1" applyFont="1" applyFill="1" applyBorder="1" applyAlignment="1">
      <alignment vertical="center" wrapText="1"/>
    </xf>
    <xf numFmtId="43" fontId="3" fillId="0" borderId="10" xfId="67" applyNumberFormat="1" applyFont="1" applyFill="1" applyBorder="1" applyAlignment="1">
      <alignment horizontal="center" vertical="center" wrapText="1"/>
    </xf>
    <xf numFmtId="188" fontId="3" fillId="0" borderId="10" xfId="67" applyNumberFormat="1" applyFont="1" applyFill="1" applyBorder="1" applyAlignment="1">
      <alignment horizontal="right" vertical="center" wrapText="1"/>
    </xf>
    <xf numFmtId="4" fontId="3" fillId="0" borderId="10" xfId="67" applyNumberFormat="1" applyFont="1" applyFill="1" applyBorder="1" applyAlignment="1">
      <alignment vertical="center"/>
    </xf>
    <xf numFmtId="177" fontId="47" fillId="0" borderId="10" xfId="67" applyFont="1" applyFill="1" applyBorder="1" applyAlignment="1">
      <alignment horizontal="right" vertical="center"/>
    </xf>
    <xf numFmtId="177" fontId="3" fillId="0" borderId="10" xfId="67" applyFont="1" applyFill="1" applyBorder="1" applyAlignment="1">
      <alignment horizontal="right" vertical="center" wrapText="1"/>
    </xf>
    <xf numFmtId="177" fontId="47" fillId="0" borderId="10" xfId="67" applyFont="1" applyFill="1" applyBorder="1" applyAlignment="1">
      <alignment horizontal="right" vertical="center" wrapText="1"/>
    </xf>
    <xf numFmtId="2" fontId="3" fillId="0" borderId="10" xfId="67" applyNumberFormat="1" applyFont="1" applyFill="1" applyBorder="1" applyAlignment="1">
      <alignment horizontal="right" vertical="center"/>
    </xf>
    <xf numFmtId="2" fontId="3" fillId="0" borderId="10" xfId="67" applyNumberFormat="1" applyFont="1" applyFill="1" applyBorder="1" applyAlignment="1">
      <alignment horizontal="right" vertical="center" wrapText="1"/>
    </xf>
    <xf numFmtId="177" fontId="48" fillId="7" borderId="10" xfId="67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 wrapText="1"/>
    </xf>
    <xf numFmtId="0" fontId="47" fillId="33" borderId="10" xfId="0" applyNumberFormat="1" applyFont="1" applyFill="1" applyBorder="1" applyAlignment="1">
      <alignment horizontal="left" vertical="center" wrapText="1"/>
    </xf>
    <xf numFmtId="177" fontId="47" fillId="33" borderId="10" xfId="0" applyNumberFormat="1" applyFont="1" applyFill="1" applyBorder="1" applyAlignment="1">
      <alignment vertical="center" wrapText="1"/>
    </xf>
    <xf numFmtId="177" fontId="3" fillId="7" borderId="10" xfId="67" applyFont="1" applyFill="1" applyBorder="1" applyAlignment="1">
      <alignment horizontal="right" vertical="center" wrapText="1"/>
    </xf>
    <xf numFmtId="177" fontId="47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 wrapText="1"/>
    </xf>
    <xf numFmtId="177" fontId="5" fillId="7" borderId="10" xfId="67" applyFont="1" applyFill="1" applyBorder="1" applyAlignment="1">
      <alignment horizontal="right" vertical="center"/>
    </xf>
    <xf numFmtId="177" fontId="5" fillId="7" borderId="10" xfId="67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7" fillId="0" borderId="10" xfId="0" applyFont="1" applyBorder="1" applyAlignment="1">
      <alignment horizontal="left" vertical="center"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0" xfId="67" applyFont="1" applyBorder="1" applyAlignment="1">
      <alignment horizontal="right" vertical="center"/>
    </xf>
    <xf numFmtId="0" fontId="47" fillId="0" borderId="0" xfId="0" applyFont="1" applyBorder="1" applyAlignment="1">
      <alignment wrapText="1"/>
    </xf>
    <xf numFmtId="4" fontId="47" fillId="0" borderId="10" xfId="67" applyNumberFormat="1" applyFont="1" applyFill="1" applyBorder="1" applyAlignment="1">
      <alignment vertical="center" wrapText="1"/>
    </xf>
    <xf numFmtId="4" fontId="3" fillId="0" borderId="10" xfId="67" applyNumberFormat="1" applyFont="1" applyFill="1" applyBorder="1" applyAlignment="1">
      <alignment vertical="center" wrapText="1"/>
    </xf>
    <xf numFmtId="4" fontId="3" fillId="0" borderId="10" xfId="67" applyNumberFormat="1" applyFont="1" applyFill="1" applyBorder="1" applyAlignment="1">
      <alignment horizontal="center" vertical="center" wrapText="1"/>
    </xf>
    <xf numFmtId="4" fontId="48" fillId="7" borderId="10" xfId="67" applyNumberFormat="1" applyFont="1" applyFill="1" applyBorder="1" applyAlignment="1">
      <alignment/>
    </xf>
    <xf numFmtId="4" fontId="47" fillId="0" borderId="10" xfId="67" applyNumberFormat="1" applyFont="1" applyFill="1" applyBorder="1" applyAlignment="1">
      <alignment horizontal="right" vertical="center" wrapText="1"/>
    </xf>
    <xf numFmtId="0" fontId="49" fillId="7" borderId="10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wrapText="1"/>
    </xf>
    <xf numFmtId="0" fontId="47" fillId="0" borderId="14" xfId="0" applyFont="1" applyBorder="1" applyAlignment="1">
      <alignment/>
    </xf>
    <xf numFmtId="0" fontId="49" fillId="0" borderId="0" xfId="0" applyFont="1" applyFill="1" applyBorder="1" applyAlignment="1">
      <alignment wrapText="1"/>
    </xf>
    <xf numFmtId="0" fontId="49" fillId="7" borderId="14" xfId="0" applyFont="1" applyFill="1" applyBorder="1" applyAlignment="1">
      <alignment wrapText="1"/>
    </xf>
    <xf numFmtId="43" fontId="47" fillId="0" borderId="0" xfId="0" applyNumberFormat="1" applyFont="1" applyFill="1" applyBorder="1" applyAlignment="1">
      <alignment/>
    </xf>
    <xf numFmtId="0" fontId="49" fillId="7" borderId="14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48" fillId="7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78" fontId="47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8" fillId="7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78" fontId="47" fillId="7" borderId="10" xfId="0" applyNumberFormat="1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NumberFormat="1" applyFont="1" applyFill="1" applyBorder="1" applyAlignment="1">
      <alignment vertical="center" wrapText="1"/>
    </xf>
    <xf numFmtId="4" fontId="5" fillId="0" borderId="10" xfId="67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vertical="center" wrapText="1"/>
    </xf>
    <xf numFmtId="0" fontId="47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7" fontId="3" fillId="0" borderId="13" xfId="67" applyFont="1" applyFill="1" applyBorder="1" applyAlignment="1">
      <alignment vertical="center" wrapText="1"/>
    </xf>
    <xf numFmtId="0" fontId="47" fillId="33" borderId="10" xfId="0" applyNumberFormat="1" applyFont="1" applyFill="1" applyBorder="1" applyAlignment="1">
      <alignment vertical="center" wrapText="1"/>
    </xf>
    <xf numFmtId="177" fontId="47" fillId="0" borderId="13" xfId="0" applyNumberFormat="1" applyFont="1" applyFill="1" applyBorder="1" applyAlignment="1">
      <alignment vertical="center" wrapText="1"/>
    </xf>
    <xf numFmtId="0" fontId="47" fillId="0" borderId="16" xfId="0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49" fillId="7" borderId="17" xfId="0" applyFont="1" applyFill="1" applyBorder="1" applyAlignment="1">
      <alignment/>
    </xf>
    <xf numFmtId="0" fontId="49" fillId="7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/>
    </xf>
    <xf numFmtId="177" fontId="5" fillId="0" borderId="10" xfId="67" applyFont="1" applyFill="1" applyBorder="1" applyAlignment="1">
      <alignment vertical="center" wrapText="1"/>
    </xf>
    <xf numFmtId="177" fontId="48" fillId="0" borderId="10" xfId="67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7" fontId="48" fillId="0" borderId="0" xfId="67" applyFont="1" applyFill="1" applyAlignment="1">
      <alignment horizontal="center" vertical="center"/>
    </xf>
    <xf numFmtId="177" fontId="48" fillId="0" borderId="0" xfId="67" applyFont="1" applyFill="1" applyBorder="1" applyAlignment="1">
      <alignment horizontal="center" vertical="center" wrapText="1"/>
    </xf>
    <xf numFmtId="177" fontId="49" fillId="0" borderId="0" xfId="67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7" borderId="17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7" fontId="5" fillId="0" borderId="10" xfId="67" applyNumberFormat="1" applyFont="1" applyFill="1" applyBorder="1" applyAlignment="1">
      <alignment horizontal="center" vertical="center" wrapText="1"/>
    </xf>
    <xf numFmtId="177" fontId="47" fillId="0" borderId="10" xfId="67" applyFont="1" applyFill="1" applyBorder="1" applyAlignment="1">
      <alignment horizontal="center"/>
    </xf>
    <xf numFmtId="4" fontId="48" fillId="7" borderId="10" xfId="67" applyNumberFormat="1" applyFont="1" applyFill="1" applyBorder="1" applyAlignment="1">
      <alignment horizontal="center" wrapText="1"/>
    </xf>
    <xf numFmtId="4" fontId="5" fillId="0" borderId="10" xfId="67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right"/>
    </xf>
    <xf numFmtId="2" fontId="48" fillId="0" borderId="10" xfId="0" applyNumberFormat="1" applyFont="1" applyFill="1" applyBorder="1" applyAlignment="1">
      <alignment horizontal="right" vertical="center"/>
    </xf>
    <xf numFmtId="2" fontId="48" fillId="7" borderId="10" xfId="0" applyNumberFormat="1" applyFont="1" applyFill="1" applyBorder="1" applyAlignment="1">
      <alignment horizontal="right"/>
    </xf>
    <xf numFmtId="0" fontId="48" fillId="7" borderId="10" xfId="0" applyFont="1" applyFill="1" applyBorder="1" applyAlignment="1">
      <alignment horizontal="right"/>
    </xf>
    <xf numFmtId="4" fontId="48" fillId="7" borderId="10" xfId="0" applyNumberFormat="1" applyFont="1" applyFill="1" applyBorder="1" applyAlignment="1">
      <alignment horizontal="right" vertical="center"/>
    </xf>
    <xf numFmtId="177" fontId="48" fillId="7" borderId="10" xfId="0" applyNumberFormat="1" applyFont="1" applyFill="1" applyBorder="1" applyAlignment="1">
      <alignment horizontal="right" vertical="center"/>
    </xf>
    <xf numFmtId="4" fontId="48" fillId="7" borderId="10" xfId="67" applyNumberFormat="1" applyFont="1" applyFill="1" applyBorder="1" applyAlignment="1">
      <alignment horizontal="right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177" fontId="5" fillId="34" borderId="17" xfId="67" applyFont="1" applyFill="1" applyBorder="1" applyAlignment="1">
      <alignment vertical="center" wrapText="1"/>
    </xf>
    <xf numFmtId="177" fontId="5" fillId="34" borderId="18" xfId="67" applyFont="1" applyFill="1" applyBorder="1" applyAlignment="1">
      <alignment vertical="center" wrapText="1"/>
    </xf>
    <xf numFmtId="4" fontId="3" fillId="0" borderId="10" xfId="67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2" fontId="47" fillId="0" borderId="10" xfId="0" applyNumberFormat="1" applyFont="1" applyFill="1" applyBorder="1" applyAlignment="1">
      <alignment vertical="center"/>
    </xf>
    <xf numFmtId="177" fontId="47" fillId="0" borderId="13" xfId="67" applyFont="1" applyFill="1" applyBorder="1" applyAlignment="1">
      <alignment vertical="center" wrapText="1"/>
    </xf>
    <xf numFmtId="2" fontId="3" fillId="33" borderId="10" xfId="67" applyNumberFormat="1" applyFont="1" applyFill="1" applyBorder="1" applyAlignment="1">
      <alignment vertical="center" wrapText="1"/>
    </xf>
    <xf numFmtId="2" fontId="3" fillId="0" borderId="13" xfId="67" applyNumberFormat="1" applyFont="1" applyFill="1" applyBorder="1" applyAlignment="1">
      <alignment horizontal="center" vertical="center"/>
    </xf>
    <xf numFmtId="4" fontId="47" fillId="0" borderId="14" xfId="67" applyNumberFormat="1" applyFont="1" applyFill="1" applyBorder="1" applyAlignment="1">
      <alignment horizontal="right" vertical="center" wrapText="1"/>
    </xf>
    <xf numFmtId="180" fontId="47" fillId="0" borderId="13" xfId="67" applyNumberFormat="1" applyFont="1" applyFill="1" applyBorder="1" applyAlignment="1">
      <alignment vertical="center" wrapText="1"/>
    </xf>
    <xf numFmtId="4" fontId="47" fillId="0" borderId="13" xfId="67" applyNumberFormat="1" applyFont="1" applyFill="1" applyBorder="1" applyAlignment="1">
      <alignment vertical="center" wrapText="1"/>
    </xf>
    <xf numFmtId="4" fontId="47" fillId="0" borderId="10" xfId="67" applyNumberFormat="1" applyFont="1" applyFill="1" applyBorder="1" applyAlignment="1">
      <alignment horizontal="center" vertical="center" wrapText="1"/>
    </xf>
    <xf numFmtId="4" fontId="3" fillId="0" borderId="13" xfId="67" applyNumberFormat="1" applyFont="1" applyFill="1" applyBorder="1" applyAlignment="1">
      <alignment vertical="center"/>
    </xf>
    <xf numFmtId="0" fontId="49" fillId="7" borderId="10" xfId="0" applyFont="1" applyFill="1" applyBorder="1" applyAlignment="1">
      <alignment horizontal="center"/>
    </xf>
    <xf numFmtId="177" fontId="47" fillId="0" borderId="14" xfId="67" applyFont="1" applyFill="1" applyBorder="1" applyAlignment="1">
      <alignment horizontal="center" vertical="center" wrapText="1"/>
    </xf>
    <xf numFmtId="177" fontId="47" fillId="0" borderId="17" xfId="67" applyFont="1" applyFill="1" applyBorder="1" applyAlignment="1">
      <alignment horizontal="center" vertical="center" wrapText="1"/>
    </xf>
    <xf numFmtId="177" fontId="47" fillId="0" borderId="18" xfId="67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wrapText="1"/>
    </xf>
    <xf numFmtId="0" fontId="28" fillId="7" borderId="10" xfId="67" applyNumberFormat="1" applyFont="1" applyFill="1" applyBorder="1" applyAlignment="1">
      <alignment horizontal="center" vertical="center" wrapText="1"/>
    </xf>
    <xf numFmtId="0" fontId="49" fillId="7" borderId="14" xfId="0" applyFont="1" applyFill="1" applyBorder="1" applyAlignment="1">
      <alignment horizontal="center"/>
    </xf>
    <xf numFmtId="0" fontId="49" fillId="7" borderId="17" xfId="0" applyFont="1" applyFill="1" applyBorder="1" applyAlignment="1">
      <alignment horizontal="center"/>
    </xf>
    <xf numFmtId="0" fontId="49" fillId="7" borderId="18" xfId="0" applyFont="1" applyFill="1" applyBorder="1" applyAlignment="1">
      <alignment horizontal="center"/>
    </xf>
    <xf numFmtId="0" fontId="49" fillId="7" borderId="14" xfId="0" applyFont="1" applyFill="1" applyBorder="1" applyAlignment="1">
      <alignment horizontal="center" wrapText="1"/>
    </xf>
    <xf numFmtId="0" fontId="49" fillId="7" borderId="17" xfId="0" applyFont="1" applyFill="1" applyBorder="1" applyAlignment="1">
      <alignment horizontal="center" wrapText="1"/>
    </xf>
    <xf numFmtId="0" fontId="49" fillId="7" borderId="18" xfId="0" applyFont="1" applyFill="1" applyBorder="1" applyAlignment="1">
      <alignment horizontal="center" wrapText="1"/>
    </xf>
    <xf numFmtId="178" fontId="47" fillId="0" borderId="17" xfId="0" applyNumberFormat="1" applyFont="1" applyFill="1" applyBorder="1" applyAlignment="1">
      <alignment horizont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rmal 3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2200275</xdr:colOff>
      <xdr:row>3</xdr:row>
      <xdr:rowOff>0</xdr:rowOff>
    </xdr:to>
    <xdr:pic>
      <xdr:nvPicPr>
        <xdr:cNvPr id="1" name="Imagem 0" descr="LOGOTIPO 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2076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14"/>
  <sheetViews>
    <sheetView showGridLines="0" tabSelected="1" zoomScale="110" zoomScaleNormal="110" workbookViewId="0" topLeftCell="A1">
      <selection activeCell="P214" sqref="P214"/>
    </sheetView>
  </sheetViews>
  <sheetFormatPr defaultColWidth="9.140625" defaultRowHeight="15"/>
  <cols>
    <col min="1" max="1" width="33.57421875" style="12" bestFit="1" customWidth="1"/>
    <col min="2" max="2" width="15.8515625" style="12" bestFit="1" customWidth="1"/>
    <col min="3" max="3" width="23.57421875" style="119" bestFit="1" customWidth="1"/>
    <col min="4" max="4" width="9.28125" style="13" customWidth="1"/>
    <col min="5" max="5" width="10.00390625" style="13" customWidth="1"/>
    <col min="6" max="6" width="9.28125" style="13" customWidth="1"/>
    <col min="7" max="7" width="9.57421875" style="13" customWidth="1"/>
    <col min="8" max="8" width="10.8515625" style="14" customWidth="1"/>
    <col min="9" max="9" width="9.57421875" style="14" bestFit="1" customWidth="1"/>
    <col min="10" max="10" width="11.421875" style="14" customWidth="1"/>
    <col min="11" max="11" width="6.7109375" style="14" hidden="1" customWidth="1"/>
    <col min="12" max="12" width="8.28125" style="14" hidden="1" customWidth="1"/>
    <col min="13" max="13" width="8.57421875" style="14" hidden="1" customWidth="1"/>
    <col min="14" max="14" width="9.140625" style="14" hidden="1" customWidth="1"/>
    <col min="15" max="15" width="8.57421875" style="14" hidden="1" customWidth="1"/>
    <col min="16" max="16" width="10.8515625" style="138" bestFit="1" customWidth="1"/>
    <col min="17" max="17" width="0.13671875" style="1" customWidth="1"/>
    <col min="18" max="18" width="2.57421875" style="26" customWidth="1"/>
    <col min="19" max="19" width="0.13671875" style="26" customWidth="1"/>
    <col min="20" max="20" width="3.28125" style="26" customWidth="1"/>
    <col min="21" max="22" width="1.57421875" style="26" customWidth="1"/>
    <col min="23" max="23" width="3.7109375" style="26" customWidth="1"/>
    <col min="24" max="24" width="6.421875" style="26" customWidth="1"/>
    <col min="25" max="25" width="1.7109375" style="26" customWidth="1"/>
    <col min="26" max="26" width="3.421875" style="26" customWidth="1"/>
    <col min="27" max="27" width="4.421875" style="26" customWidth="1"/>
    <col min="28" max="28" width="4.57421875" style="25" customWidth="1"/>
    <col min="29" max="29" width="4.421875" style="25" customWidth="1"/>
    <col min="30" max="30" width="6.28125" style="1" customWidth="1"/>
    <col min="31" max="31" width="7.28125" style="1" customWidth="1"/>
    <col min="32" max="32" width="1.421875" style="1" customWidth="1"/>
    <col min="33" max="189" width="9.140625" style="25" customWidth="1"/>
    <col min="190" max="16384" width="9.140625" style="25" customWidth="1"/>
  </cols>
  <sheetData>
    <row r="2" spans="1:16" ht="29.25" customHeight="1">
      <c r="A2" s="91" t="s">
        <v>256</v>
      </c>
      <c r="B2" s="91" t="s">
        <v>327</v>
      </c>
      <c r="C2" s="111"/>
      <c r="D2" s="91"/>
      <c r="E2" s="91"/>
      <c r="F2" s="91"/>
      <c r="G2" s="130"/>
      <c r="H2" s="91"/>
      <c r="I2" s="91"/>
      <c r="J2" s="91"/>
      <c r="K2" s="91"/>
      <c r="L2" s="91"/>
      <c r="M2" s="91"/>
      <c r="N2" s="91"/>
      <c r="O2" s="91"/>
      <c r="P2" s="137"/>
    </row>
    <row r="4" ht="7.5" customHeight="1"/>
    <row r="5" spans="1:16" ht="39" customHeight="1">
      <c r="A5" s="90" t="s">
        <v>14</v>
      </c>
      <c r="B5" s="27" t="s">
        <v>122</v>
      </c>
      <c r="C5" s="104" t="s">
        <v>15</v>
      </c>
      <c r="D5" s="62" t="s">
        <v>2</v>
      </c>
      <c r="E5" s="62" t="s">
        <v>1</v>
      </c>
      <c r="F5" s="62" t="s">
        <v>46</v>
      </c>
      <c r="G5" s="62" t="s">
        <v>47</v>
      </c>
      <c r="H5" s="62" t="s">
        <v>48</v>
      </c>
      <c r="I5" s="62" t="s">
        <v>49</v>
      </c>
      <c r="J5" s="62" t="s">
        <v>50</v>
      </c>
      <c r="K5" s="62" t="s">
        <v>54</v>
      </c>
      <c r="L5" s="62" t="s">
        <v>55</v>
      </c>
      <c r="M5" s="62" t="s">
        <v>56</v>
      </c>
      <c r="N5" s="62" t="s">
        <v>58</v>
      </c>
      <c r="O5" s="62" t="s">
        <v>59</v>
      </c>
      <c r="P5" s="62" t="s">
        <v>152</v>
      </c>
    </row>
    <row r="6" spans="1:256" s="2" customFormat="1" ht="11.25" customHeight="1">
      <c r="A6" s="182" t="s">
        <v>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  <c r="Q6" s="105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26"/>
      <c r="AC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2" customFormat="1" ht="45">
      <c r="A7" s="30" t="s">
        <v>53</v>
      </c>
      <c r="B7" s="34" t="s">
        <v>93</v>
      </c>
      <c r="C7" s="30" t="s">
        <v>255</v>
      </c>
      <c r="D7" s="35">
        <v>1600</v>
      </c>
      <c r="E7" s="36">
        <v>1600</v>
      </c>
      <c r="F7" s="36">
        <v>1600</v>
      </c>
      <c r="G7" s="36">
        <v>1600</v>
      </c>
      <c r="H7" s="37">
        <v>1600</v>
      </c>
      <c r="I7" s="37">
        <v>1600</v>
      </c>
      <c r="J7" s="37">
        <v>1600</v>
      </c>
      <c r="K7" s="37"/>
      <c r="L7" s="37"/>
      <c r="M7" s="37"/>
      <c r="N7" s="37"/>
      <c r="O7" s="37"/>
      <c r="P7" s="57">
        <f>SUM(D7:O7)</f>
        <v>11200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2" customFormat="1" ht="22.5">
      <c r="A8" s="30" t="s">
        <v>194</v>
      </c>
      <c r="B8" s="34" t="s">
        <v>195</v>
      </c>
      <c r="C8" s="30" t="s">
        <v>196</v>
      </c>
      <c r="D8" s="78">
        <v>844.2</v>
      </c>
      <c r="E8" s="77">
        <v>844.2</v>
      </c>
      <c r="F8" s="77">
        <v>844.2</v>
      </c>
      <c r="G8" s="77">
        <v>844.2</v>
      </c>
      <c r="H8" s="77">
        <v>844.2</v>
      </c>
      <c r="I8" s="77">
        <v>844.2</v>
      </c>
      <c r="J8" s="77">
        <v>844.2</v>
      </c>
      <c r="K8" s="77"/>
      <c r="L8" s="37"/>
      <c r="M8" s="37"/>
      <c r="N8" s="37"/>
      <c r="O8" s="37"/>
      <c r="P8" s="57">
        <f aca="true" t="shared" si="0" ref="P8:P14">SUM(D8:O8)</f>
        <v>5909.4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2" customFormat="1" ht="45">
      <c r="A9" s="31" t="s">
        <v>4</v>
      </c>
      <c r="B9" s="34" t="s">
        <v>18</v>
      </c>
      <c r="C9" s="33" t="s">
        <v>17</v>
      </c>
      <c r="D9" s="56">
        <v>19843.86</v>
      </c>
      <c r="E9" s="36">
        <v>19843.86</v>
      </c>
      <c r="F9" s="36">
        <v>19843.86</v>
      </c>
      <c r="G9" s="36">
        <v>19843.86</v>
      </c>
      <c r="H9" s="36">
        <v>19843.86</v>
      </c>
      <c r="I9" s="37">
        <v>19843.86</v>
      </c>
      <c r="J9" s="37">
        <v>19843.86</v>
      </c>
      <c r="K9" s="37"/>
      <c r="L9" s="37"/>
      <c r="M9" s="37"/>
      <c r="N9" s="37"/>
      <c r="O9" s="37"/>
      <c r="P9" s="57">
        <f t="shared" si="0"/>
        <v>138907.02000000002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2" customFormat="1" ht="22.5">
      <c r="A10" s="31" t="s">
        <v>176</v>
      </c>
      <c r="B10" s="34" t="s">
        <v>169</v>
      </c>
      <c r="C10" s="33" t="s">
        <v>170</v>
      </c>
      <c r="D10" s="56">
        <v>1850</v>
      </c>
      <c r="E10" s="36">
        <v>1850</v>
      </c>
      <c r="F10" s="36">
        <v>1850</v>
      </c>
      <c r="G10" s="36">
        <v>1850</v>
      </c>
      <c r="H10" s="36">
        <v>1850</v>
      </c>
      <c r="I10" s="37">
        <v>1850</v>
      </c>
      <c r="J10" s="37">
        <v>1850</v>
      </c>
      <c r="K10" s="37"/>
      <c r="L10" s="37"/>
      <c r="M10" s="37"/>
      <c r="N10" s="37"/>
      <c r="O10" s="37"/>
      <c r="P10" s="57">
        <f>SUM(D10:O10)</f>
        <v>12950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s="2" customFormat="1" ht="22.5">
      <c r="A11" s="32" t="s">
        <v>177</v>
      </c>
      <c r="B11" s="34" t="s">
        <v>112</v>
      </c>
      <c r="C11" s="33" t="s">
        <v>155</v>
      </c>
      <c r="D11" s="37">
        <v>3427.46</v>
      </c>
      <c r="E11" s="37">
        <v>3427.46</v>
      </c>
      <c r="F11" s="37">
        <v>3427.46</v>
      </c>
      <c r="G11" s="37">
        <v>3427.46</v>
      </c>
      <c r="H11" s="37">
        <v>3427.46</v>
      </c>
      <c r="I11" s="37">
        <v>3427.46</v>
      </c>
      <c r="J11" s="37">
        <v>3427.46</v>
      </c>
      <c r="K11" s="37"/>
      <c r="L11" s="37"/>
      <c r="M11" s="37"/>
      <c r="N11" s="37"/>
      <c r="O11" s="37"/>
      <c r="P11" s="57">
        <f t="shared" si="0"/>
        <v>23992.219999999998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2" customFormat="1" ht="67.5" customHeight="1">
      <c r="A12" s="32" t="s">
        <v>178</v>
      </c>
      <c r="B12" s="34" t="s">
        <v>138</v>
      </c>
      <c r="C12" s="33" t="s">
        <v>69</v>
      </c>
      <c r="D12" s="35">
        <v>8136.29</v>
      </c>
      <c r="E12" s="37">
        <v>8136.29</v>
      </c>
      <c r="F12" s="37">
        <v>8136.29</v>
      </c>
      <c r="G12" s="37">
        <v>8136.29</v>
      </c>
      <c r="H12" s="37">
        <v>8136.29</v>
      </c>
      <c r="I12" s="37">
        <v>8136.29</v>
      </c>
      <c r="J12" s="37">
        <v>8136.29</v>
      </c>
      <c r="K12" s="77"/>
      <c r="L12" s="77"/>
      <c r="M12" s="77"/>
      <c r="N12" s="77"/>
      <c r="O12" s="77"/>
      <c r="P12" s="57">
        <f t="shared" si="0"/>
        <v>56954.03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16" ht="33.75">
      <c r="A13" s="30" t="s">
        <v>5</v>
      </c>
      <c r="B13" s="34" t="s">
        <v>136</v>
      </c>
      <c r="C13" s="42" t="s">
        <v>153</v>
      </c>
      <c r="D13" s="35">
        <v>931.44</v>
      </c>
      <c r="E13" s="36">
        <v>931.44</v>
      </c>
      <c r="F13" s="35">
        <v>931.44</v>
      </c>
      <c r="G13" s="35">
        <v>931.44</v>
      </c>
      <c r="H13" s="37">
        <v>994.41</v>
      </c>
      <c r="I13" s="37">
        <v>994.41</v>
      </c>
      <c r="J13" s="37">
        <v>994.41</v>
      </c>
      <c r="K13" s="37"/>
      <c r="L13" s="37"/>
      <c r="M13" s="37"/>
      <c r="N13" s="37"/>
      <c r="O13" s="37"/>
      <c r="P13" s="57">
        <f t="shared" si="0"/>
        <v>6708.99</v>
      </c>
    </row>
    <row r="14" spans="1:16" ht="34.5" customHeight="1">
      <c r="A14" s="30" t="s">
        <v>273</v>
      </c>
      <c r="B14" s="34" t="s">
        <v>269</v>
      </c>
      <c r="C14" s="42" t="s">
        <v>270</v>
      </c>
      <c r="D14" s="35">
        <v>0</v>
      </c>
      <c r="E14" s="36">
        <v>0</v>
      </c>
      <c r="F14" s="35">
        <v>0</v>
      </c>
      <c r="G14" s="35">
        <v>14330</v>
      </c>
      <c r="H14" s="35">
        <v>14330</v>
      </c>
      <c r="I14" s="37">
        <v>14330</v>
      </c>
      <c r="J14" s="37">
        <v>3610</v>
      </c>
      <c r="K14" s="37"/>
      <c r="L14" s="37"/>
      <c r="M14" s="37"/>
      <c r="N14" s="37"/>
      <c r="O14" s="37"/>
      <c r="P14" s="57">
        <f t="shared" si="0"/>
        <v>46600</v>
      </c>
    </row>
    <row r="15" spans="1:256" s="2" customFormat="1" ht="11.25">
      <c r="A15" s="6" t="s">
        <v>0</v>
      </c>
      <c r="B15" s="6"/>
      <c r="C15" s="112"/>
      <c r="D15" s="8">
        <f>SUM(D7:D14)</f>
        <v>36633.25</v>
      </c>
      <c r="E15" s="8">
        <f aca="true" t="shared" si="1" ref="E15:O15">SUM(E7:E14)</f>
        <v>36633.25</v>
      </c>
      <c r="F15" s="8">
        <f t="shared" si="1"/>
        <v>36633.25</v>
      </c>
      <c r="G15" s="8">
        <f t="shared" si="1"/>
        <v>50963.25</v>
      </c>
      <c r="H15" s="8">
        <f t="shared" si="1"/>
        <v>51026.22</v>
      </c>
      <c r="I15" s="8">
        <f t="shared" si="1"/>
        <v>51026.22</v>
      </c>
      <c r="J15" s="8">
        <f t="shared" si="1"/>
        <v>40306.22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59">
        <f>SUM(D15:O15)</f>
        <v>303221.66000000003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16" ht="11.25">
      <c r="A16" s="20"/>
      <c r="B16" s="20"/>
      <c r="C16" s="11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39"/>
    </row>
    <row r="17" spans="1:27" ht="11.25" customHeight="1">
      <c r="A17" s="182" t="s">
        <v>123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4"/>
      <c r="Q17" s="108"/>
      <c r="R17" s="107"/>
      <c r="S17" s="107"/>
      <c r="T17" s="107"/>
      <c r="U17" s="107"/>
      <c r="V17" s="107"/>
      <c r="W17" s="107"/>
      <c r="X17" s="107"/>
      <c r="Y17" s="107"/>
      <c r="Z17" s="107"/>
      <c r="AA17" s="107"/>
    </row>
    <row r="18" spans="1:256" s="7" customFormat="1" ht="45">
      <c r="A18" s="30" t="s">
        <v>6</v>
      </c>
      <c r="B18" s="66" t="s">
        <v>125</v>
      </c>
      <c r="C18" s="33" t="s">
        <v>161</v>
      </c>
      <c r="D18" s="35">
        <v>565.51</v>
      </c>
      <c r="E18" s="37">
        <v>565.51</v>
      </c>
      <c r="F18" s="37">
        <v>565.51</v>
      </c>
      <c r="G18" s="37">
        <v>565.51</v>
      </c>
      <c r="H18" s="37">
        <v>565.51</v>
      </c>
      <c r="I18" s="37">
        <v>565.51</v>
      </c>
      <c r="J18" s="37">
        <v>584.41</v>
      </c>
      <c r="K18" s="37"/>
      <c r="L18" s="37"/>
      <c r="M18" s="37"/>
      <c r="N18" s="37"/>
      <c r="O18" s="37"/>
      <c r="P18" s="57">
        <f>SUM(D18:O18)</f>
        <v>3977.4700000000003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97"/>
      <c r="AC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s="2" customFormat="1" ht="11.25">
      <c r="A19" s="6" t="s">
        <v>0</v>
      </c>
      <c r="B19" s="6"/>
      <c r="C19" s="112"/>
      <c r="D19" s="8">
        <f>SUM(D18:D18)</f>
        <v>565.51</v>
      </c>
      <c r="E19" s="8">
        <f aca="true" t="shared" si="2" ref="E19:O19">SUM(E18:E18)</f>
        <v>565.51</v>
      </c>
      <c r="F19" s="8">
        <f t="shared" si="2"/>
        <v>565.51</v>
      </c>
      <c r="G19" s="8">
        <f t="shared" si="2"/>
        <v>565.51</v>
      </c>
      <c r="H19" s="8">
        <f t="shared" si="2"/>
        <v>565.51</v>
      </c>
      <c r="I19" s="8">
        <f t="shared" si="2"/>
        <v>565.51</v>
      </c>
      <c r="J19" s="8">
        <f t="shared" si="2"/>
        <v>584.41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O19" s="8">
        <f t="shared" si="2"/>
        <v>0</v>
      </c>
      <c r="P19" s="59">
        <f>SUM(D19:O19)</f>
        <v>3977.4700000000003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16" ht="11.25">
      <c r="A20" s="20"/>
      <c r="B20" s="20"/>
      <c r="C20" s="11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39"/>
    </row>
    <row r="21" spans="1:27" ht="11.25" customHeight="1">
      <c r="A21" s="182" t="s">
        <v>19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4"/>
      <c r="Q21" s="108"/>
      <c r="R21" s="107"/>
      <c r="S21" s="107"/>
      <c r="T21" s="107"/>
      <c r="U21" s="107"/>
      <c r="V21" s="107"/>
      <c r="W21" s="107"/>
      <c r="X21" s="107"/>
      <c r="Y21" s="107"/>
      <c r="Z21" s="107"/>
      <c r="AA21" s="107"/>
    </row>
    <row r="22" spans="1:256" s="2" customFormat="1" ht="22.5">
      <c r="A22" s="30" t="s">
        <v>92</v>
      </c>
      <c r="B22" s="34" t="s">
        <v>40</v>
      </c>
      <c r="C22" s="33" t="s">
        <v>214</v>
      </c>
      <c r="D22" s="35">
        <v>7505.8</v>
      </c>
      <c r="E22" s="36">
        <v>6861.9</v>
      </c>
      <c r="F22" s="36">
        <v>5477.8</v>
      </c>
      <c r="G22" s="100">
        <v>0</v>
      </c>
      <c r="H22" s="100">
        <v>0</v>
      </c>
      <c r="I22" s="100">
        <v>0</v>
      </c>
      <c r="J22" s="100">
        <v>0</v>
      </c>
      <c r="K22" s="37"/>
      <c r="L22" s="37"/>
      <c r="M22" s="37"/>
      <c r="N22" s="37"/>
      <c r="O22" s="77"/>
      <c r="P22" s="144">
        <f aca="true" t="shared" si="3" ref="P22:P29">SUM(D22:O22)</f>
        <v>19845.5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2" customFormat="1" ht="45">
      <c r="A23" s="30" t="s">
        <v>274</v>
      </c>
      <c r="B23" s="34" t="s">
        <v>40</v>
      </c>
      <c r="C23" s="33" t="s">
        <v>272</v>
      </c>
      <c r="D23" s="35">
        <v>0</v>
      </c>
      <c r="E23" s="36">
        <v>0</v>
      </c>
      <c r="F23" s="36">
        <v>0</v>
      </c>
      <c r="G23" s="100">
        <v>28800</v>
      </c>
      <c r="H23" s="100">
        <v>24000</v>
      </c>
      <c r="I23" s="37">
        <v>24000</v>
      </c>
      <c r="J23" s="37">
        <v>28800</v>
      </c>
      <c r="K23" s="37"/>
      <c r="L23" s="37"/>
      <c r="M23" s="37"/>
      <c r="N23" s="37"/>
      <c r="O23" s="77"/>
      <c r="P23" s="144">
        <f t="shared" si="3"/>
        <v>105600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2" customFormat="1" ht="22.5">
      <c r="A24" s="30" t="s">
        <v>61</v>
      </c>
      <c r="B24" s="34" t="s">
        <v>63</v>
      </c>
      <c r="C24" s="33" t="s">
        <v>215</v>
      </c>
      <c r="D24" s="46">
        <v>2139.1</v>
      </c>
      <c r="E24" s="36">
        <v>3095.9</v>
      </c>
      <c r="F24" s="36">
        <v>3134.4</v>
      </c>
      <c r="G24" s="100">
        <v>0</v>
      </c>
      <c r="H24" s="100">
        <v>0</v>
      </c>
      <c r="I24" s="100">
        <v>0</v>
      </c>
      <c r="J24" s="100">
        <v>0</v>
      </c>
      <c r="K24" s="37"/>
      <c r="L24" s="37"/>
      <c r="M24" s="37"/>
      <c r="N24" s="67"/>
      <c r="O24" s="77"/>
      <c r="P24" s="144">
        <f t="shared" si="3"/>
        <v>8369.4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2" customFormat="1" ht="22.5">
      <c r="A25" s="30" t="s">
        <v>133</v>
      </c>
      <c r="B25" s="34" t="s">
        <v>135</v>
      </c>
      <c r="C25" s="33" t="s">
        <v>216</v>
      </c>
      <c r="D25" s="35">
        <v>3244.67</v>
      </c>
      <c r="E25" s="36">
        <v>2941.2</v>
      </c>
      <c r="F25" s="36">
        <v>1345.67</v>
      </c>
      <c r="G25" s="100">
        <v>0</v>
      </c>
      <c r="H25" s="100">
        <v>0</v>
      </c>
      <c r="I25" s="100">
        <v>0</v>
      </c>
      <c r="J25" s="100">
        <v>0</v>
      </c>
      <c r="K25" s="37"/>
      <c r="L25" s="37"/>
      <c r="M25" s="37"/>
      <c r="N25" s="37"/>
      <c r="O25" s="77"/>
      <c r="P25" s="144">
        <f t="shared" si="3"/>
        <v>7531.54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s="2" customFormat="1" ht="22.5">
      <c r="A26" s="30" t="s">
        <v>83</v>
      </c>
      <c r="B26" s="34" t="s">
        <v>34</v>
      </c>
      <c r="C26" s="33" t="s">
        <v>217</v>
      </c>
      <c r="D26" s="35">
        <v>3050</v>
      </c>
      <c r="E26" s="36">
        <v>2823.34</v>
      </c>
      <c r="F26" s="36">
        <v>2086.67</v>
      </c>
      <c r="G26" s="36">
        <v>0</v>
      </c>
      <c r="H26" s="36">
        <v>0</v>
      </c>
      <c r="I26" s="100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144">
        <f t="shared" si="3"/>
        <v>7960.01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s="2" customFormat="1" ht="33.75">
      <c r="A27" s="30" t="s">
        <v>81</v>
      </c>
      <c r="B27" s="34" t="s">
        <v>88</v>
      </c>
      <c r="C27" s="33" t="s">
        <v>218</v>
      </c>
      <c r="D27" s="35">
        <v>4720.8</v>
      </c>
      <c r="E27" s="36">
        <v>3870.6</v>
      </c>
      <c r="F27" s="36">
        <v>3705.6</v>
      </c>
      <c r="G27" s="100">
        <v>0</v>
      </c>
      <c r="H27" s="100">
        <v>0</v>
      </c>
      <c r="I27" s="100">
        <v>0</v>
      </c>
      <c r="J27" s="100">
        <v>0</v>
      </c>
      <c r="K27" s="37"/>
      <c r="L27" s="37"/>
      <c r="M27" s="37"/>
      <c r="N27" s="67"/>
      <c r="O27" s="77"/>
      <c r="P27" s="144">
        <f t="shared" si="3"/>
        <v>12297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" customFormat="1" ht="33.75">
      <c r="A28" s="30" t="s">
        <v>106</v>
      </c>
      <c r="B28" s="34" t="s">
        <v>39</v>
      </c>
      <c r="C28" s="33" t="s">
        <v>219</v>
      </c>
      <c r="D28" s="35">
        <v>2490.02</v>
      </c>
      <c r="E28" s="36">
        <v>6833.34</v>
      </c>
      <c r="F28" s="36">
        <v>7346.7</v>
      </c>
      <c r="G28" s="100">
        <v>0</v>
      </c>
      <c r="H28" s="100">
        <v>0</v>
      </c>
      <c r="I28" s="100">
        <v>0</v>
      </c>
      <c r="J28" s="100">
        <v>0</v>
      </c>
      <c r="K28" s="37"/>
      <c r="L28" s="37"/>
      <c r="M28" s="37"/>
      <c r="N28" s="37"/>
      <c r="O28" s="77"/>
      <c r="P28" s="144">
        <f t="shared" si="3"/>
        <v>16670.06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" customFormat="1" ht="22.5">
      <c r="A29" s="30" t="s">
        <v>185</v>
      </c>
      <c r="B29" s="34" t="s">
        <v>182</v>
      </c>
      <c r="C29" s="33" t="s">
        <v>220</v>
      </c>
      <c r="D29" s="98">
        <v>0</v>
      </c>
      <c r="E29" s="99">
        <v>0</v>
      </c>
      <c r="F29" s="99">
        <v>0</v>
      </c>
      <c r="G29" s="99">
        <v>0</v>
      </c>
      <c r="H29" s="99">
        <v>0</v>
      </c>
      <c r="I29" s="100">
        <v>0</v>
      </c>
      <c r="J29" s="100">
        <v>0</v>
      </c>
      <c r="K29" s="100"/>
      <c r="L29" s="100"/>
      <c r="M29" s="67"/>
      <c r="N29" s="100"/>
      <c r="O29" s="67"/>
      <c r="P29" s="122">
        <f t="shared" si="3"/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" customFormat="1" ht="45">
      <c r="A30" s="30" t="s">
        <v>275</v>
      </c>
      <c r="B30" s="121" t="s">
        <v>271</v>
      </c>
      <c r="C30" s="33" t="s">
        <v>272</v>
      </c>
      <c r="D30" s="35">
        <v>0</v>
      </c>
      <c r="E30" s="35">
        <v>0</v>
      </c>
      <c r="F30" s="35">
        <v>0</v>
      </c>
      <c r="G30" s="99">
        <v>14400</v>
      </c>
      <c r="H30" s="99">
        <v>22800</v>
      </c>
      <c r="I30" s="100">
        <v>25200</v>
      </c>
      <c r="J30" s="100">
        <v>25200</v>
      </c>
      <c r="K30" s="100"/>
      <c r="L30" s="100"/>
      <c r="M30" s="67"/>
      <c r="N30" s="100"/>
      <c r="O30" s="67"/>
      <c r="P30" s="144">
        <f>SUM(G30:O30)</f>
        <v>87600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16" ht="22.5">
      <c r="A31" s="30" t="s">
        <v>95</v>
      </c>
      <c r="B31" s="34" t="s">
        <v>27</v>
      </c>
      <c r="C31" s="33" t="s">
        <v>215</v>
      </c>
      <c r="D31" s="35">
        <v>10698.4</v>
      </c>
      <c r="E31" s="36">
        <v>8848.3</v>
      </c>
      <c r="F31" s="36">
        <v>8788.2</v>
      </c>
      <c r="G31" s="99">
        <v>0</v>
      </c>
      <c r="H31" s="99">
        <v>0</v>
      </c>
      <c r="I31" s="99">
        <v>0</v>
      </c>
      <c r="J31" s="99">
        <v>0</v>
      </c>
      <c r="K31" s="37"/>
      <c r="L31" s="37"/>
      <c r="M31" s="37"/>
      <c r="N31" s="37"/>
      <c r="O31" s="77"/>
      <c r="P31" s="144">
        <f aca="true" t="shared" si="4" ref="P31:P39">SUM(D31:O31)</f>
        <v>28334.899999999998</v>
      </c>
    </row>
    <row r="32" spans="1:256" s="2" customFormat="1" ht="67.5" customHeight="1">
      <c r="A32" s="30" t="s">
        <v>197</v>
      </c>
      <c r="B32" s="34" t="s">
        <v>137</v>
      </c>
      <c r="C32" s="64" t="s">
        <v>221</v>
      </c>
      <c r="D32" s="35">
        <v>104959.28</v>
      </c>
      <c r="E32" s="36">
        <v>74737.01</v>
      </c>
      <c r="F32" s="36">
        <v>131482.89</v>
      </c>
      <c r="G32" s="99">
        <v>0</v>
      </c>
      <c r="H32" s="99">
        <v>0</v>
      </c>
      <c r="I32" s="99">
        <v>0</v>
      </c>
      <c r="J32" s="99">
        <v>0</v>
      </c>
      <c r="K32" s="37"/>
      <c r="L32" s="37"/>
      <c r="M32" s="37"/>
      <c r="N32" s="67"/>
      <c r="O32" s="77"/>
      <c r="P32" s="144">
        <f t="shared" si="4"/>
        <v>311179.18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2" customFormat="1" ht="33.75">
      <c r="A33" s="30" t="s">
        <v>198</v>
      </c>
      <c r="B33" s="34" t="s">
        <v>24</v>
      </c>
      <c r="C33" s="33" t="s">
        <v>222</v>
      </c>
      <c r="D33" s="35">
        <v>7755</v>
      </c>
      <c r="E33" s="36">
        <v>9075</v>
      </c>
      <c r="F33" s="36">
        <v>6847.5</v>
      </c>
      <c r="G33" s="99">
        <v>625</v>
      </c>
      <c r="H33" s="99">
        <v>500</v>
      </c>
      <c r="I33" s="99">
        <v>250</v>
      </c>
      <c r="J33" s="99">
        <v>125</v>
      </c>
      <c r="K33" s="37"/>
      <c r="L33" s="37"/>
      <c r="M33" s="37"/>
      <c r="N33" s="37"/>
      <c r="O33" s="77"/>
      <c r="P33" s="144">
        <f t="shared" si="4"/>
        <v>25177.5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s="2" customFormat="1" ht="26.25" customHeight="1">
      <c r="A34" s="30" t="s">
        <v>199</v>
      </c>
      <c r="B34" s="34" t="s">
        <v>24</v>
      </c>
      <c r="C34" s="33" t="s">
        <v>223</v>
      </c>
      <c r="D34" s="35">
        <v>6632.5</v>
      </c>
      <c r="E34" s="36">
        <v>6569</v>
      </c>
      <c r="F34" s="36">
        <v>4382.75</v>
      </c>
      <c r="G34" s="99">
        <v>0</v>
      </c>
      <c r="H34" s="99">
        <v>0</v>
      </c>
      <c r="I34" s="99">
        <v>0</v>
      </c>
      <c r="J34" s="99">
        <v>0</v>
      </c>
      <c r="K34" s="37"/>
      <c r="L34" s="37"/>
      <c r="M34" s="37"/>
      <c r="N34" s="37"/>
      <c r="O34" s="77"/>
      <c r="P34" s="144">
        <f t="shared" si="4"/>
        <v>17584.25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s="2" customFormat="1" ht="45">
      <c r="A35" s="30" t="s">
        <v>276</v>
      </c>
      <c r="B35" s="34" t="s">
        <v>24</v>
      </c>
      <c r="C35" s="33" t="s">
        <v>272</v>
      </c>
      <c r="D35" s="35">
        <v>0</v>
      </c>
      <c r="E35" s="36">
        <v>0</v>
      </c>
      <c r="F35" s="99">
        <v>0</v>
      </c>
      <c r="G35" s="99">
        <v>4800</v>
      </c>
      <c r="H35" s="99">
        <v>4800</v>
      </c>
      <c r="I35" s="37">
        <v>4800</v>
      </c>
      <c r="J35" s="35">
        <v>4800</v>
      </c>
      <c r="K35" s="37"/>
      <c r="L35" s="37"/>
      <c r="M35" s="37"/>
      <c r="N35" s="37"/>
      <c r="O35" s="77"/>
      <c r="P35" s="144">
        <f>SUM(D35:O35)</f>
        <v>19200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s="2" customFormat="1" ht="22.5">
      <c r="A36" s="30" t="s">
        <v>99</v>
      </c>
      <c r="B36" s="34" t="s">
        <v>33</v>
      </c>
      <c r="C36" s="33" t="s">
        <v>224</v>
      </c>
      <c r="D36" s="35">
        <v>3850</v>
      </c>
      <c r="E36" s="36">
        <v>2695</v>
      </c>
      <c r="F36" s="36">
        <v>2376</v>
      </c>
      <c r="G36" s="99">
        <v>0</v>
      </c>
      <c r="H36" s="99">
        <v>0</v>
      </c>
      <c r="I36" s="99">
        <v>0</v>
      </c>
      <c r="J36" s="99">
        <v>0</v>
      </c>
      <c r="K36" s="37"/>
      <c r="L36" s="37"/>
      <c r="M36" s="37"/>
      <c r="N36" s="37"/>
      <c r="O36" s="77"/>
      <c r="P36" s="144">
        <f t="shared" si="4"/>
        <v>8921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2" customFormat="1" ht="45">
      <c r="A37" s="30" t="s">
        <v>277</v>
      </c>
      <c r="B37" s="34" t="s">
        <v>33</v>
      </c>
      <c r="C37" s="33" t="s">
        <v>272</v>
      </c>
      <c r="D37" s="35">
        <v>0</v>
      </c>
      <c r="E37" s="36">
        <v>0</v>
      </c>
      <c r="F37" s="36">
        <v>1200</v>
      </c>
      <c r="G37" s="99">
        <v>9600</v>
      </c>
      <c r="H37" s="99">
        <v>9600</v>
      </c>
      <c r="I37" s="37">
        <v>10800</v>
      </c>
      <c r="J37" s="35">
        <v>7200</v>
      </c>
      <c r="K37" s="37"/>
      <c r="L37" s="37"/>
      <c r="M37" s="37"/>
      <c r="N37" s="37"/>
      <c r="O37" s="77"/>
      <c r="P37" s="144">
        <f t="shared" si="4"/>
        <v>38400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2" customFormat="1" ht="45">
      <c r="A38" s="30" t="s">
        <v>278</v>
      </c>
      <c r="B38" s="34" t="s">
        <v>33</v>
      </c>
      <c r="C38" s="33" t="s">
        <v>279</v>
      </c>
      <c r="D38" s="35">
        <v>0</v>
      </c>
      <c r="E38" s="36">
        <v>0</v>
      </c>
      <c r="F38" s="36">
        <v>0</v>
      </c>
      <c r="G38" s="99">
        <v>0</v>
      </c>
      <c r="H38" s="99">
        <v>0</v>
      </c>
      <c r="I38" s="99">
        <v>0</v>
      </c>
      <c r="J38" s="35">
        <v>750</v>
      </c>
      <c r="K38" s="37"/>
      <c r="L38" s="37"/>
      <c r="M38" s="37"/>
      <c r="N38" s="37"/>
      <c r="O38" s="77"/>
      <c r="P38" s="122">
        <f t="shared" si="4"/>
        <v>750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2" customFormat="1" ht="22.5">
      <c r="A39" s="30" t="s">
        <v>200</v>
      </c>
      <c r="B39" s="34" t="s">
        <v>213</v>
      </c>
      <c r="C39" s="84" t="s">
        <v>225</v>
      </c>
      <c r="D39" s="78">
        <v>10291</v>
      </c>
      <c r="E39" s="77">
        <v>8927.62</v>
      </c>
      <c r="F39" s="77">
        <v>7813.58</v>
      </c>
      <c r="G39" s="99">
        <v>0</v>
      </c>
      <c r="H39" s="99">
        <v>0</v>
      </c>
      <c r="I39" s="99">
        <v>0</v>
      </c>
      <c r="J39" s="99">
        <v>0</v>
      </c>
      <c r="K39" s="37"/>
      <c r="L39" s="37"/>
      <c r="M39" s="37"/>
      <c r="N39" s="67"/>
      <c r="O39" s="77"/>
      <c r="P39" s="144">
        <f t="shared" si="4"/>
        <v>27032.200000000004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2" customFormat="1" ht="45">
      <c r="A40" s="30" t="s">
        <v>280</v>
      </c>
      <c r="B40" s="34" t="s">
        <v>213</v>
      </c>
      <c r="C40" s="33" t="s">
        <v>272</v>
      </c>
      <c r="D40" s="78">
        <v>0</v>
      </c>
      <c r="E40" s="77">
        <v>0</v>
      </c>
      <c r="F40" s="77">
        <v>2400</v>
      </c>
      <c r="G40" s="77">
        <v>18000</v>
      </c>
      <c r="H40" s="77">
        <v>16800</v>
      </c>
      <c r="I40" s="77">
        <v>15600</v>
      </c>
      <c r="J40" s="35">
        <v>19200</v>
      </c>
      <c r="K40" s="37"/>
      <c r="L40" s="37"/>
      <c r="M40" s="37"/>
      <c r="N40" s="67"/>
      <c r="O40" s="77"/>
      <c r="P40" s="144">
        <f>SUM(D40:O40)</f>
        <v>72000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" customFormat="1" ht="45">
      <c r="A41" s="30" t="s">
        <v>201</v>
      </c>
      <c r="B41" s="34" t="s">
        <v>213</v>
      </c>
      <c r="C41" s="84" t="s">
        <v>226</v>
      </c>
      <c r="D41" s="35">
        <v>30333.54</v>
      </c>
      <c r="E41" s="36">
        <v>24823.13</v>
      </c>
      <c r="F41" s="36">
        <v>21960.79</v>
      </c>
      <c r="G41" s="99">
        <v>0</v>
      </c>
      <c r="H41" s="99">
        <v>0</v>
      </c>
      <c r="I41" s="99">
        <v>0</v>
      </c>
      <c r="J41" s="99">
        <v>0</v>
      </c>
      <c r="K41" s="37"/>
      <c r="L41" s="37"/>
      <c r="M41" s="37"/>
      <c r="N41" s="37"/>
      <c r="O41" s="77"/>
      <c r="P41" s="144">
        <f aca="true" t="shared" si="5" ref="P41:P60">SUM(D41:O41)</f>
        <v>77117.45999999999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" customFormat="1" ht="23.25" customHeight="1">
      <c r="A42" s="30" t="s">
        <v>281</v>
      </c>
      <c r="B42" s="121" t="s">
        <v>282</v>
      </c>
      <c r="C42" s="33" t="s">
        <v>272</v>
      </c>
      <c r="D42" s="35">
        <v>0</v>
      </c>
      <c r="E42" s="36">
        <v>0</v>
      </c>
      <c r="F42" s="36">
        <v>0</v>
      </c>
      <c r="G42" s="99">
        <v>7200</v>
      </c>
      <c r="H42" s="99">
        <v>0</v>
      </c>
      <c r="I42" s="99">
        <v>0</v>
      </c>
      <c r="J42" s="100">
        <v>0</v>
      </c>
      <c r="K42" s="37"/>
      <c r="L42" s="37"/>
      <c r="M42" s="37"/>
      <c r="N42" s="37"/>
      <c r="O42" s="77"/>
      <c r="P42" s="144">
        <f>SUM(D42:O42)</f>
        <v>7200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" customFormat="1" ht="22.5">
      <c r="A43" s="30" t="s">
        <v>202</v>
      </c>
      <c r="B43" s="34" t="s">
        <v>186</v>
      </c>
      <c r="C43" s="33" t="s">
        <v>227</v>
      </c>
      <c r="D43" s="35">
        <v>465.2</v>
      </c>
      <c r="E43" s="36">
        <v>465.2</v>
      </c>
      <c r="F43" s="36">
        <v>465.2</v>
      </c>
      <c r="G43" s="99">
        <v>0</v>
      </c>
      <c r="H43" s="99">
        <v>0</v>
      </c>
      <c r="I43" s="99">
        <v>0</v>
      </c>
      <c r="J43" s="100">
        <v>0</v>
      </c>
      <c r="K43" s="37"/>
      <c r="L43" s="37"/>
      <c r="M43" s="37"/>
      <c r="N43" s="37"/>
      <c r="O43" s="77"/>
      <c r="P43" s="144">
        <f t="shared" si="5"/>
        <v>1395.6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" customFormat="1" ht="45">
      <c r="A44" s="30" t="s">
        <v>283</v>
      </c>
      <c r="B44" s="121" t="s">
        <v>284</v>
      </c>
      <c r="C44" s="33" t="s">
        <v>272</v>
      </c>
      <c r="D44" s="35">
        <v>0</v>
      </c>
      <c r="E44" s="36">
        <v>0</v>
      </c>
      <c r="F44" s="99">
        <v>0</v>
      </c>
      <c r="G44" s="99">
        <v>4800</v>
      </c>
      <c r="H44" s="99">
        <v>13200</v>
      </c>
      <c r="I44" s="37">
        <v>6000</v>
      </c>
      <c r="J44" s="37">
        <v>3600</v>
      </c>
      <c r="K44" s="37"/>
      <c r="L44" s="37"/>
      <c r="M44" s="37"/>
      <c r="N44" s="37"/>
      <c r="O44" s="77"/>
      <c r="P44" s="144">
        <f t="shared" si="5"/>
        <v>27600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" customFormat="1" ht="33.75">
      <c r="A45" s="30" t="s">
        <v>146</v>
      </c>
      <c r="B45" s="34" t="s">
        <v>147</v>
      </c>
      <c r="C45" s="33" t="s">
        <v>228</v>
      </c>
      <c r="D45" s="35">
        <v>952.62</v>
      </c>
      <c r="E45" s="36">
        <v>5752.37</v>
      </c>
      <c r="F45" s="36">
        <v>4397.16</v>
      </c>
      <c r="G45" s="99">
        <v>0</v>
      </c>
      <c r="H45" s="99">
        <v>0</v>
      </c>
      <c r="I45" s="99">
        <v>0</v>
      </c>
      <c r="J45" s="99">
        <v>0</v>
      </c>
      <c r="K45" s="37"/>
      <c r="L45" s="37"/>
      <c r="M45" s="37"/>
      <c r="N45" s="67"/>
      <c r="O45" s="77"/>
      <c r="P45" s="144">
        <f t="shared" si="5"/>
        <v>11102.15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" customFormat="1" ht="33.75">
      <c r="A46" s="30" t="s">
        <v>203</v>
      </c>
      <c r="B46" s="34" t="s">
        <v>66</v>
      </c>
      <c r="C46" s="33" t="s">
        <v>229</v>
      </c>
      <c r="D46" s="35">
        <v>3522.14</v>
      </c>
      <c r="E46" s="36">
        <v>4547.07</v>
      </c>
      <c r="F46" s="36">
        <v>3448.81</v>
      </c>
      <c r="G46" s="99">
        <v>0</v>
      </c>
      <c r="H46" s="99">
        <v>0</v>
      </c>
      <c r="I46" s="99">
        <v>0</v>
      </c>
      <c r="J46" s="99">
        <v>0</v>
      </c>
      <c r="K46" s="37"/>
      <c r="L46" s="37"/>
      <c r="M46" s="37"/>
      <c r="N46" s="37"/>
      <c r="O46" s="77"/>
      <c r="P46" s="144">
        <f t="shared" si="5"/>
        <v>11518.019999999999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" customFormat="1" ht="22.5">
      <c r="A47" s="30" t="s">
        <v>204</v>
      </c>
      <c r="B47" s="34" t="s">
        <v>139</v>
      </c>
      <c r="C47" s="33" t="s">
        <v>230</v>
      </c>
      <c r="D47" s="35">
        <v>3703.7</v>
      </c>
      <c r="E47" s="36">
        <v>9210.3</v>
      </c>
      <c r="F47" s="36">
        <v>5479.1</v>
      </c>
      <c r="G47" s="99">
        <v>0</v>
      </c>
      <c r="H47" s="99">
        <v>0</v>
      </c>
      <c r="I47" s="99">
        <v>0</v>
      </c>
      <c r="J47" s="99">
        <v>0</v>
      </c>
      <c r="K47" s="37"/>
      <c r="L47" s="37"/>
      <c r="M47" s="37"/>
      <c r="N47" s="37"/>
      <c r="O47" s="77"/>
      <c r="P47" s="144">
        <f t="shared" si="5"/>
        <v>18393.1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2" customFormat="1" ht="21.75" customHeight="1">
      <c r="A48" s="30" t="s">
        <v>285</v>
      </c>
      <c r="B48" s="34" t="s">
        <v>139</v>
      </c>
      <c r="C48" s="33" t="s">
        <v>272</v>
      </c>
      <c r="D48" s="35">
        <v>0</v>
      </c>
      <c r="E48" s="36">
        <v>0</v>
      </c>
      <c r="F48" s="67">
        <v>0</v>
      </c>
      <c r="G48" s="77">
        <v>16800</v>
      </c>
      <c r="H48" s="77">
        <v>19200</v>
      </c>
      <c r="I48" s="37">
        <v>16800</v>
      </c>
      <c r="J48" s="35">
        <v>19200</v>
      </c>
      <c r="K48" s="37"/>
      <c r="L48" s="37"/>
      <c r="M48" s="37"/>
      <c r="N48" s="37"/>
      <c r="O48" s="77"/>
      <c r="P48" s="144">
        <f t="shared" si="5"/>
        <v>72000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" customFormat="1" ht="56.25">
      <c r="A49" s="31" t="s">
        <v>286</v>
      </c>
      <c r="B49" s="34" t="s">
        <v>139</v>
      </c>
      <c r="C49" s="33" t="s">
        <v>287</v>
      </c>
      <c r="D49" s="78">
        <v>0</v>
      </c>
      <c r="E49" s="77">
        <v>0</v>
      </c>
      <c r="F49" s="77">
        <v>0</v>
      </c>
      <c r="G49" s="77">
        <v>808.56</v>
      </c>
      <c r="H49" s="67">
        <v>0</v>
      </c>
      <c r="I49" s="67">
        <v>0</v>
      </c>
      <c r="J49" s="67">
        <v>0</v>
      </c>
      <c r="K49" s="37"/>
      <c r="L49" s="37"/>
      <c r="M49" s="37"/>
      <c r="N49" s="37"/>
      <c r="O49" s="77"/>
      <c r="P49" s="122">
        <f t="shared" si="5"/>
        <v>808.56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" customFormat="1" ht="22.5">
      <c r="A50" s="30" t="s">
        <v>205</v>
      </c>
      <c r="B50" s="34" t="s">
        <v>37</v>
      </c>
      <c r="C50" s="33" t="s">
        <v>231</v>
      </c>
      <c r="D50" s="35">
        <v>7139.2</v>
      </c>
      <c r="E50" s="36">
        <v>5810.27</v>
      </c>
      <c r="F50" s="36">
        <v>1961.2</v>
      </c>
      <c r="G50" s="99">
        <v>0</v>
      </c>
      <c r="H50" s="99">
        <v>0</v>
      </c>
      <c r="I50" s="67">
        <v>0</v>
      </c>
      <c r="J50" s="67">
        <v>0</v>
      </c>
      <c r="K50" s="37"/>
      <c r="L50" s="37"/>
      <c r="M50" s="37"/>
      <c r="N50" s="67"/>
      <c r="O50" s="77"/>
      <c r="P50" s="144">
        <f t="shared" si="5"/>
        <v>14910.670000000002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2" customFormat="1" ht="45">
      <c r="A51" s="30" t="s">
        <v>288</v>
      </c>
      <c r="B51" s="34" t="s">
        <v>37</v>
      </c>
      <c r="C51" s="33" t="s">
        <v>272</v>
      </c>
      <c r="D51" s="35">
        <v>0</v>
      </c>
      <c r="E51" s="36">
        <v>0</v>
      </c>
      <c r="F51" s="36">
        <v>1200</v>
      </c>
      <c r="G51" s="99">
        <v>9600</v>
      </c>
      <c r="H51" s="99">
        <v>9600</v>
      </c>
      <c r="I51" s="37">
        <v>13200</v>
      </c>
      <c r="J51" s="35">
        <v>12000</v>
      </c>
      <c r="K51" s="37"/>
      <c r="L51" s="37"/>
      <c r="M51" s="37"/>
      <c r="N51" s="67"/>
      <c r="O51" s="77"/>
      <c r="P51" s="144">
        <f t="shared" si="5"/>
        <v>45600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2" customFormat="1" ht="33.75">
      <c r="A52" s="30" t="s">
        <v>104</v>
      </c>
      <c r="B52" s="34" t="s">
        <v>51</v>
      </c>
      <c r="C52" s="33" t="s">
        <v>232</v>
      </c>
      <c r="D52" s="35">
        <v>26267.6</v>
      </c>
      <c r="E52" s="36">
        <v>20078.8</v>
      </c>
      <c r="F52" s="36">
        <v>6321.95</v>
      </c>
      <c r="G52" s="37">
        <v>0</v>
      </c>
      <c r="H52" s="37">
        <v>0</v>
      </c>
      <c r="I52" s="37">
        <v>0</v>
      </c>
      <c r="J52" s="37">
        <v>0</v>
      </c>
      <c r="K52" s="37"/>
      <c r="L52" s="37"/>
      <c r="M52" s="37"/>
      <c r="N52" s="67"/>
      <c r="O52" s="77"/>
      <c r="P52" s="144">
        <f t="shared" si="5"/>
        <v>52668.34999999999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s="2" customFormat="1" ht="22.5">
      <c r="A53" s="30" t="s">
        <v>20</v>
      </c>
      <c r="B53" s="34" t="s">
        <v>25</v>
      </c>
      <c r="C53" s="33" t="s">
        <v>233</v>
      </c>
      <c r="D53" s="35">
        <v>6473.5</v>
      </c>
      <c r="E53" s="36">
        <v>9963</v>
      </c>
      <c r="F53" s="36">
        <v>5405.5</v>
      </c>
      <c r="G53" s="100">
        <v>0</v>
      </c>
      <c r="H53" s="100">
        <v>0</v>
      </c>
      <c r="I53" s="100">
        <v>0</v>
      </c>
      <c r="J53" s="100">
        <v>0</v>
      </c>
      <c r="K53" s="37"/>
      <c r="L53" s="37"/>
      <c r="M53" s="37"/>
      <c r="N53" s="37"/>
      <c r="O53" s="77"/>
      <c r="P53" s="144">
        <f t="shared" si="5"/>
        <v>21842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2" customFormat="1" ht="45">
      <c r="A54" s="30" t="s">
        <v>355</v>
      </c>
      <c r="B54" s="34" t="s">
        <v>25</v>
      </c>
      <c r="C54" s="33" t="s">
        <v>272</v>
      </c>
      <c r="D54" s="78">
        <v>0</v>
      </c>
      <c r="E54" s="77">
        <v>0</v>
      </c>
      <c r="F54" s="77">
        <v>2400</v>
      </c>
      <c r="G54" s="77">
        <v>9600</v>
      </c>
      <c r="H54" s="77">
        <v>12000</v>
      </c>
      <c r="I54" s="37">
        <v>9600</v>
      </c>
      <c r="J54" s="37">
        <v>9600</v>
      </c>
      <c r="K54" s="37"/>
      <c r="L54" s="37"/>
      <c r="M54" s="37"/>
      <c r="N54" s="37"/>
      <c r="O54" s="77"/>
      <c r="P54" s="144">
        <f t="shared" si="5"/>
        <v>43200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2" customFormat="1" ht="33.75" customHeight="1">
      <c r="A55" s="30" t="s">
        <v>289</v>
      </c>
      <c r="B55" s="123" t="s">
        <v>290</v>
      </c>
      <c r="C55" s="33" t="s">
        <v>272</v>
      </c>
      <c r="D55" s="77">
        <v>0</v>
      </c>
      <c r="E55" s="77">
        <v>0</v>
      </c>
      <c r="F55" s="67">
        <v>0</v>
      </c>
      <c r="G55" s="77">
        <v>2400</v>
      </c>
      <c r="H55" s="67">
        <v>0</v>
      </c>
      <c r="I55" s="67">
        <v>0</v>
      </c>
      <c r="J55" s="37">
        <v>2400</v>
      </c>
      <c r="K55" s="37"/>
      <c r="L55" s="37"/>
      <c r="M55" s="37"/>
      <c r="N55" s="37"/>
      <c r="O55" s="77"/>
      <c r="P55" s="144">
        <f t="shared" si="5"/>
        <v>4800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2" customFormat="1" ht="33.75">
      <c r="A56" s="30" t="s">
        <v>100</v>
      </c>
      <c r="B56" s="34" t="s">
        <v>68</v>
      </c>
      <c r="C56" s="33" t="s">
        <v>234</v>
      </c>
      <c r="D56" s="35">
        <v>14596</v>
      </c>
      <c r="E56" s="36">
        <v>13172</v>
      </c>
      <c r="F56" s="36">
        <v>12460</v>
      </c>
      <c r="G56" s="67">
        <v>0</v>
      </c>
      <c r="H56" s="67">
        <v>0</v>
      </c>
      <c r="I56" s="67">
        <v>0</v>
      </c>
      <c r="J56" s="67">
        <v>0</v>
      </c>
      <c r="K56" s="37"/>
      <c r="L56" s="37"/>
      <c r="M56" s="37"/>
      <c r="N56" s="37"/>
      <c r="O56" s="77"/>
      <c r="P56" s="144">
        <f t="shared" si="5"/>
        <v>40228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2" customFormat="1" ht="22.5">
      <c r="A57" s="30" t="s">
        <v>21</v>
      </c>
      <c r="B57" s="34" t="s">
        <v>28</v>
      </c>
      <c r="C57" s="33" t="s">
        <v>215</v>
      </c>
      <c r="D57" s="46">
        <v>5681.5</v>
      </c>
      <c r="E57" s="37">
        <v>4939</v>
      </c>
      <c r="F57" s="37">
        <v>5208.5</v>
      </c>
      <c r="G57" s="67">
        <v>0</v>
      </c>
      <c r="H57" s="67">
        <v>0</v>
      </c>
      <c r="I57" s="67">
        <v>0</v>
      </c>
      <c r="J57" s="67">
        <v>0</v>
      </c>
      <c r="K57" s="37"/>
      <c r="L57" s="37"/>
      <c r="M57" s="37"/>
      <c r="N57" s="67"/>
      <c r="O57" s="77"/>
      <c r="P57" s="144">
        <f t="shared" si="5"/>
        <v>15829</v>
      </c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2" customFormat="1" ht="22.5">
      <c r="A58" s="30" t="s">
        <v>144</v>
      </c>
      <c r="B58" s="34" t="s">
        <v>145</v>
      </c>
      <c r="C58" s="33" t="s">
        <v>235</v>
      </c>
      <c r="D58" s="78">
        <v>16770.7</v>
      </c>
      <c r="E58" s="77">
        <v>18228.4</v>
      </c>
      <c r="F58" s="77">
        <v>11913.7</v>
      </c>
      <c r="G58" s="67">
        <v>0</v>
      </c>
      <c r="H58" s="67">
        <v>0</v>
      </c>
      <c r="I58" s="67">
        <v>0</v>
      </c>
      <c r="J58" s="67">
        <v>0</v>
      </c>
      <c r="K58" s="37"/>
      <c r="L58" s="37"/>
      <c r="M58" s="37"/>
      <c r="N58" s="67"/>
      <c r="O58" s="77"/>
      <c r="P58" s="144">
        <f t="shared" si="5"/>
        <v>46912.8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2" customFormat="1" ht="45">
      <c r="A59" s="30" t="s">
        <v>291</v>
      </c>
      <c r="B59" s="34" t="s">
        <v>145</v>
      </c>
      <c r="C59" s="33" t="s">
        <v>272</v>
      </c>
      <c r="D59" s="78">
        <v>0</v>
      </c>
      <c r="E59" s="77">
        <v>0</v>
      </c>
      <c r="F59" s="77">
        <v>3600</v>
      </c>
      <c r="G59" s="77">
        <v>14400</v>
      </c>
      <c r="H59" s="77">
        <v>19200</v>
      </c>
      <c r="I59" s="77">
        <v>20400</v>
      </c>
      <c r="J59" s="37">
        <v>16800</v>
      </c>
      <c r="K59" s="37"/>
      <c r="L59" s="37"/>
      <c r="M59" s="37"/>
      <c r="N59" s="67"/>
      <c r="O59" s="77"/>
      <c r="P59" s="144">
        <f t="shared" si="5"/>
        <v>74400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2" customFormat="1" ht="22.5">
      <c r="A60" s="30" t="s">
        <v>166</v>
      </c>
      <c r="B60" s="34" t="s">
        <v>167</v>
      </c>
      <c r="C60" s="33" t="s">
        <v>236</v>
      </c>
      <c r="D60" s="47">
        <v>3657.5</v>
      </c>
      <c r="E60" s="48">
        <v>2007.5</v>
      </c>
      <c r="F60" s="48">
        <v>2090</v>
      </c>
      <c r="G60" s="67">
        <v>0</v>
      </c>
      <c r="H60" s="67">
        <v>0</v>
      </c>
      <c r="I60" s="67">
        <v>0</v>
      </c>
      <c r="J60" s="67">
        <v>0</v>
      </c>
      <c r="K60" s="48"/>
      <c r="L60" s="48"/>
      <c r="M60" s="37"/>
      <c r="N60" s="37"/>
      <c r="O60" s="77"/>
      <c r="P60" s="144">
        <f t="shared" si="5"/>
        <v>7755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2" customFormat="1" ht="33.75">
      <c r="A61" s="30" t="s">
        <v>206</v>
      </c>
      <c r="B61" s="34" t="s">
        <v>187</v>
      </c>
      <c r="C61" s="33" t="s">
        <v>237</v>
      </c>
      <c r="D61" s="47">
        <v>6060.6</v>
      </c>
      <c r="E61" s="48">
        <v>3030.3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48"/>
      <c r="L61" s="48"/>
      <c r="M61" s="37"/>
      <c r="N61" s="37"/>
      <c r="O61" s="77"/>
      <c r="P61" s="144">
        <f aca="true" t="shared" si="6" ref="P61:P71">SUM(D61:O61)</f>
        <v>9090.900000000001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2" customFormat="1" ht="31.5" customHeight="1">
      <c r="A62" s="30" t="s">
        <v>292</v>
      </c>
      <c r="B62" s="121" t="s">
        <v>293</v>
      </c>
      <c r="C62" s="33" t="s">
        <v>272</v>
      </c>
      <c r="D62" s="78">
        <v>0</v>
      </c>
      <c r="E62" s="77">
        <v>0</v>
      </c>
      <c r="F62" s="67">
        <v>0</v>
      </c>
      <c r="G62" s="77">
        <v>2400</v>
      </c>
      <c r="H62" s="77">
        <v>4800</v>
      </c>
      <c r="I62" s="48">
        <v>12000</v>
      </c>
      <c r="J62" s="37">
        <v>7200</v>
      </c>
      <c r="K62" s="48"/>
      <c r="L62" s="48"/>
      <c r="M62" s="37"/>
      <c r="N62" s="37"/>
      <c r="O62" s="77"/>
      <c r="P62" s="144">
        <f t="shared" si="6"/>
        <v>26400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2" customFormat="1" ht="31.5" customHeight="1">
      <c r="A63" s="30" t="s">
        <v>294</v>
      </c>
      <c r="B63" s="121" t="s">
        <v>295</v>
      </c>
      <c r="C63" s="33" t="s">
        <v>272</v>
      </c>
      <c r="D63" s="78">
        <v>0</v>
      </c>
      <c r="E63" s="77">
        <v>0</v>
      </c>
      <c r="F63" s="67">
        <v>0</v>
      </c>
      <c r="G63" s="67">
        <v>0</v>
      </c>
      <c r="H63" s="77">
        <v>6000</v>
      </c>
      <c r="I63" s="48">
        <v>2400</v>
      </c>
      <c r="J63" s="37">
        <v>2400</v>
      </c>
      <c r="K63" s="48"/>
      <c r="L63" s="48"/>
      <c r="M63" s="37"/>
      <c r="N63" s="37"/>
      <c r="O63" s="77"/>
      <c r="P63" s="144">
        <f t="shared" si="6"/>
        <v>10800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2" customFormat="1" ht="22.5">
      <c r="A64" s="30" t="s">
        <v>207</v>
      </c>
      <c r="B64" s="34" t="s">
        <v>183</v>
      </c>
      <c r="C64" s="33" t="s">
        <v>236</v>
      </c>
      <c r="D64" s="35">
        <v>1017.5</v>
      </c>
      <c r="E64" s="36">
        <v>1215.5</v>
      </c>
      <c r="F64" s="36">
        <v>951.5</v>
      </c>
      <c r="G64" s="67">
        <v>0</v>
      </c>
      <c r="H64" s="67">
        <v>0</v>
      </c>
      <c r="I64" s="67">
        <v>0</v>
      </c>
      <c r="J64" s="67">
        <v>0</v>
      </c>
      <c r="K64" s="37"/>
      <c r="L64" s="37"/>
      <c r="M64" s="37"/>
      <c r="N64" s="37"/>
      <c r="O64" s="77"/>
      <c r="P64" s="144">
        <f t="shared" si="6"/>
        <v>3184.5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2" customFormat="1" ht="45">
      <c r="A65" s="30" t="s">
        <v>356</v>
      </c>
      <c r="B65" s="155" t="s">
        <v>357</v>
      </c>
      <c r="C65" s="156" t="s">
        <v>272</v>
      </c>
      <c r="D65" s="35"/>
      <c r="E65" s="36"/>
      <c r="F65" s="36"/>
      <c r="G65" s="67"/>
      <c r="H65" s="67"/>
      <c r="I65" s="37">
        <v>0</v>
      </c>
      <c r="J65" s="37">
        <v>4800</v>
      </c>
      <c r="K65" s="37"/>
      <c r="L65" s="37"/>
      <c r="M65" s="37"/>
      <c r="N65" s="37"/>
      <c r="O65" s="77"/>
      <c r="P65" s="144">
        <f t="shared" si="6"/>
        <v>4800</v>
      </c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s="2" customFormat="1" ht="33.75">
      <c r="A66" s="30" t="s">
        <v>97</v>
      </c>
      <c r="B66" s="34" t="s">
        <v>29</v>
      </c>
      <c r="C66" s="33" t="s">
        <v>238</v>
      </c>
      <c r="D66" s="71">
        <v>12538.2</v>
      </c>
      <c r="E66" s="72">
        <v>17690.6</v>
      </c>
      <c r="F66" s="72">
        <v>13219.1</v>
      </c>
      <c r="G66" s="67">
        <v>0</v>
      </c>
      <c r="H66" s="67">
        <v>0</v>
      </c>
      <c r="I66" s="67">
        <v>0</v>
      </c>
      <c r="J66" s="67">
        <v>0</v>
      </c>
      <c r="K66" s="37"/>
      <c r="L66" s="37"/>
      <c r="M66" s="37"/>
      <c r="N66" s="67"/>
      <c r="O66" s="77"/>
      <c r="P66" s="144">
        <f t="shared" si="6"/>
        <v>43447.9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2" customFormat="1" ht="39.75" customHeight="1">
      <c r="A67" s="30" t="s">
        <v>358</v>
      </c>
      <c r="B67" s="124" t="s">
        <v>296</v>
      </c>
      <c r="C67" s="33" t="s">
        <v>272</v>
      </c>
      <c r="D67" s="77">
        <v>0</v>
      </c>
      <c r="E67" s="77">
        <v>0</v>
      </c>
      <c r="F67" s="77">
        <v>0</v>
      </c>
      <c r="G67" s="77">
        <v>0</v>
      </c>
      <c r="H67" s="37">
        <v>2400</v>
      </c>
      <c r="I67" s="67">
        <v>0</v>
      </c>
      <c r="J67" s="37">
        <v>2400</v>
      </c>
      <c r="K67" s="37"/>
      <c r="L67" s="37"/>
      <c r="M67" s="37"/>
      <c r="N67" s="67"/>
      <c r="O67" s="77"/>
      <c r="P67" s="144">
        <f t="shared" si="6"/>
        <v>4800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s="2" customFormat="1" ht="39.75" customHeight="1">
      <c r="A68" s="30" t="s">
        <v>297</v>
      </c>
      <c r="B68" s="124" t="s">
        <v>298</v>
      </c>
      <c r="C68" s="33" t="s">
        <v>272</v>
      </c>
      <c r="D68" s="77">
        <v>0</v>
      </c>
      <c r="E68" s="77">
        <v>0</v>
      </c>
      <c r="F68" s="67">
        <v>0</v>
      </c>
      <c r="G68" s="77">
        <v>3600</v>
      </c>
      <c r="H68" s="77">
        <v>6000</v>
      </c>
      <c r="I68" s="73">
        <v>2400</v>
      </c>
      <c r="J68" s="37">
        <v>2400</v>
      </c>
      <c r="K68" s="37"/>
      <c r="L68" s="37"/>
      <c r="M68" s="37"/>
      <c r="N68" s="67"/>
      <c r="O68" s="77"/>
      <c r="P68" s="144">
        <f t="shared" si="6"/>
        <v>14400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2" customFormat="1" ht="22.5">
      <c r="A69" s="30" t="s">
        <v>124</v>
      </c>
      <c r="B69" s="34" t="s">
        <v>126</v>
      </c>
      <c r="C69" s="33" t="s">
        <v>217</v>
      </c>
      <c r="D69" s="35">
        <v>1565.6</v>
      </c>
      <c r="E69" s="36">
        <v>2996</v>
      </c>
      <c r="F69" s="36">
        <v>1565.6</v>
      </c>
      <c r="G69" s="67">
        <v>0</v>
      </c>
      <c r="H69" s="67">
        <v>0</v>
      </c>
      <c r="I69" s="67">
        <v>0</v>
      </c>
      <c r="J69" s="67">
        <v>0</v>
      </c>
      <c r="K69" s="37"/>
      <c r="L69" s="37"/>
      <c r="M69" s="37"/>
      <c r="N69" s="37"/>
      <c r="O69" s="77"/>
      <c r="P69" s="144">
        <f t="shared" si="6"/>
        <v>6127.200000000001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2" customFormat="1" ht="45">
      <c r="A70" s="30" t="s">
        <v>359</v>
      </c>
      <c r="B70" s="34" t="s">
        <v>126</v>
      </c>
      <c r="C70" s="33" t="s">
        <v>272</v>
      </c>
      <c r="D70" s="77">
        <v>0</v>
      </c>
      <c r="E70" s="77">
        <v>0</v>
      </c>
      <c r="F70" s="67">
        <v>0</v>
      </c>
      <c r="G70" s="77">
        <v>2400</v>
      </c>
      <c r="H70" s="67">
        <v>0</v>
      </c>
      <c r="I70" s="67">
        <v>0</v>
      </c>
      <c r="J70" s="37">
        <v>0</v>
      </c>
      <c r="K70" s="37"/>
      <c r="L70" s="37"/>
      <c r="M70" s="37"/>
      <c r="N70" s="37"/>
      <c r="O70" s="77"/>
      <c r="P70" s="144">
        <f t="shared" si="6"/>
        <v>2400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2" customFormat="1" ht="22.5">
      <c r="A71" s="30" t="s">
        <v>105</v>
      </c>
      <c r="B71" s="34" t="s">
        <v>38</v>
      </c>
      <c r="C71" s="33" t="s">
        <v>235</v>
      </c>
      <c r="D71" s="35">
        <v>6935</v>
      </c>
      <c r="E71" s="36">
        <v>6780</v>
      </c>
      <c r="F71" s="36">
        <v>6530</v>
      </c>
      <c r="G71" s="67">
        <v>0</v>
      </c>
      <c r="H71" s="67">
        <v>0</v>
      </c>
      <c r="I71" s="67">
        <v>0</v>
      </c>
      <c r="J71" s="37">
        <v>0</v>
      </c>
      <c r="K71" s="74"/>
      <c r="L71" s="74"/>
      <c r="M71" s="74"/>
      <c r="N71" s="74"/>
      <c r="O71" s="77"/>
      <c r="P71" s="144">
        <f t="shared" si="6"/>
        <v>20245</v>
      </c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2" customFormat="1" ht="45">
      <c r="A72" s="30" t="s">
        <v>102</v>
      </c>
      <c r="B72" s="34" t="s">
        <v>90</v>
      </c>
      <c r="C72" s="33" t="s">
        <v>239</v>
      </c>
      <c r="D72" s="35">
        <v>9661</v>
      </c>
      <c r="E72" s="36">
        <v>9522</v>
      </c>
      <c r="F72" s="36">
        <v>6717.5</v>
      </c>
      <c r="G72" s="67">
        <v>0</v>
      </c>
      <c r="H72" s="67">
        <v>0</v>
      </c>
      <c r="I72" s="67">
        <v>0</v>
      </c>
      <c r="J72" s="67">
        <v>0</v>
      </c>
      <c r="K72" s="37"/>
      <c r="L72" s="37"/>
      <c r="M72" s="37"/>
      <c r="N72" s="37"/>
      <c r="O72" s="77"/>
      <c r="P72" s="144">
        <f aca="true" t="shared" si="7" ref="P72:P90">SUM(D72:O72)</f>
        <v>25900.5</v>
      </c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2" customFormat="1" ht="45">
      <c r="A73" s="30" t="s">
        <v>299</v>
      </c>
      <c r="B73" s="34" t="s">
        <v>90</v>
      </c>
      <c r="C73" s="33" t="s">
        <v>272</v>
      </c>
      <c r="D73" s="77">
        <v>0</v>
      </c>
      <c r="E73" s="77">
        <v>0</v>
      </c>
      <c r="F73" s="67">
        <v>0</v>
      </c>
      <c r="G73" s="77">
        <v>19200</v>
      </c>
      <c r="H73" s="77">
        <v>24000</v>
      </c>
      <c r="I73" s="37">
        <v>24000</v>
      </c>
      <c r="J73" s="37">
        <v>14400</v>
      </c>
      <c r="K73" s="37"/>
      <c r="L73" s="37"/>
      <c r="M73" s="37"/>
      <c r="N73" s="37"/>
      <c r="O73" s="77"/>
      <c r="P73" s="144">
        <f t="shared" si="7"/>
        <v>81600</v>
      </c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2" customFormat="1" ht="56.25">
      <c r="A74" s="30" t="s">
        <v>300</v>
      </c>
      <c r="B74" s="34" t="s">
        <v>90</v>
      </c>
      <c r="C74" s="33" t="s">
        <v>287</v>
      </c>
      <c r="D74" s="78">
        <v>0</v>
      </c>
      <c r="E74" s="77">
        <v>0</v>
      </c>
      <c r="F74" s="77">
        <v>0</v>
      </c>
      <c r="G74" s="77">
        <v>160.66</v>
      </c>
      <c r="H74" s="67">
        <v>0</v>
      </c>
      <c r="I74" s="37">
        <v>404.28</v>
      </c>
      <c r="J74" s="67">
        <v>0</v>
      </c>
      <c r="K74" s="37"/>
      <c r="L74" s="37"/>
      <c r="M74" s="37"/>
      <c r="N74" s="37"/>
      <c r="O74" s="77"/>
      <c r="P74" s="144">
        <f t="shared" si="7"/>
        <v>564.9399999999999</v>
      </c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2" customFormat="1" ht="45">
      <c r="A75" s="30" t="s">
        <v>301</v>
      </c>
      <c r="B75" s="124" t="s">
        <v>302</v>
      </c>
      <c r="C75" s="33" t="s">
        <v>272</v>
      </c>
      <c r="D75" s="78">
        <v>0</v>
      </c>
      <c r="E75" s="77">
        <v>0</v>
      </c>
      <c r="F75" s="77">
        <v>2400</v>
      </c>
      <c r="G75" s="77">
        <v>21600</v>
      </c>
      <c r="H75" s="77">
        <v>21600</v>
      </c>
      <c r="I75" s="37">
        <v>24000</v>
      </c>
      <c r="J75" s="37">
        <v>28800</v>
      </c>
      <c r="K75" s="37"/>
      <c r="L75" s="37"/>
      <c r="M75" s="37"/>
      <c r="N75" s="37"/>
      <c r="O75" s="77"/>
      <c r="P75" s="144">
        <f t="shared" si="7"/>
        <v>98400</v>
      </c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2" customFormat="1" ht="33.75">
      <c r="A76" s="30" t="s">
        <v>103</v>
      </c>
      <c r="B76" s="34" t="s">
        <v>91</v>
      </c>
      <c r="C76" s="33" t="s">
        <v>218</v>
      </c>
      <c r="D76" s="35">
        <v>8305</v>
      </c>
      <c r="E76" s="36">
        <v>7865</v>
      </c>
      <c r="F76" s="36">
        <v>7562.5</v>
      </c>
      <c r="G76" s="67">
        <v>0</v>
      </c>
      <c r="H76" s="67">
        <v>0</v>
      </c>
      <c r="I76" s="67">
        <v>0</v>
      </c>
      <c r="J76" s="67">
        <v>0</v>
      </c>
      <c r="K76" s="37"/>
      <c r="L76" s="37"/>
      <c r="M76" s="37"/>
      <c r="N76" s="37"/>
      <c r="O76" s="77"/>
      <c r="P76" s="122">
        <f t="shared" si="7"/>
        <v>23732.5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2" customFormat="1" ht="45">
      <c r="A77" s="30" t="s">
        <v>303</v>
      </c>
      <c r="B77" s="34" t="s">
        <v>91</v>
      </c>
      <c r="C77" s="33" t="s">
        <v>272</v>
      </c>
      <c r="D77" s="78">
        <v>0</v>
      </c>
      <c r="E77" s="77">
        <v>0</v>
      </c>
      <c r="F77" s="67">
        <v>0</v>
      </c>
      <c r="G77" s="77">
        <v>24000</v>
      </c>
      <c r="H77" s="77">
        <f>10800+10800</f>
        <v>21600</v>
      </c>
      <c r="I77" s="37">
        <v>9600</v>
      </c>
      <c r="J77" s="77">
        <v>33600</v>
      </c>
      <c r="K77" s="37"/>
      <c r="L77" s="37"/>
      <c r="M77" s="37"/>
      <c r="N77" s="37"/>
      <c r="O77" s="77"/>
      <c r="P77" s="144">
        <f aca="true" t="shared" si="8" ref="P77:P83">SUM(D77:O77)</f>
        <v>88800</v>
      </c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2" customFormat="1" ht="48" customHeight="1">
      <c r="A78" s="30" t="s">
        <v>304</v>
      </c>
      <c r="B78" s="34" t="s">
        <v>91</v>
      </c>
      <c r="C78" s="33" t="s">
        <v>287</v>
      </c>
      <c r="D78" s="78">
        <v>0</v>
      </c>
      <c r="E78" s="77">
        <v>0</v>
      </c>
      <c r="F78" s="77">
        <v>0</v>
      </c>
      <c r="G78" s="77">
        <v>404.28</v>
      </c>
      <c r="H78" s="77">
        <v>160.66</v>
      </c>
      <c r="I78" s="37">
        <v>160.66</v>
      </c>
      <c r="J78" s="78">
        <v>160.66</v>
      </c>
      <c r="K78" s="37"/>
      <c r="L78" s="37"/>
      <c r="M78" s="37"/>
      <c r="N78" s="37"/>
      <c r="O78" s="77"/>
      <c r="P78" s="144">
        <f t="shared" si="8"/>
        <v>886.2599999999999</v>
      </c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2" customFormat="1" ht="36" customHeight="1">
      <c r="A79" s="125" t="s">
        <v>306</v>
      </c>
      <c r="B79" s="121" t="s">
        <v>305</v>
      </c>
      <c r="C79" s="33" t="s">
        <v>232</v>
      </c>
      <c r="D79" s="78">
        <v>0</v>
      </c>
      <c r="E79" s="77">
        <v>0</v>
      </c>
      <c r="F79" s="77">
        <v>6736.96</v>
      </c>
      <c r="G79" s="77">
        <v>0</v>
      </c>
      <c r="H79" s="77">
        <v>0</v>
      </c>
      <c r="I79" s="77">
        <v>0</v>
      </c>
      <c r="J79" s="77">
        <v>0</v>
      </c>
      <c r="K79" s="135"/>
      <c r="L79" s="135"/>
      <c r="M79" s="135"/>
      <c r="N79" s="135"/>
      <c r="O79" s="135"/>
      <c r="P79" s="144">
        <f t="shared" si="8"/>
        <v>6736.96</v>
      </c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s="2" customFormat="1" ht="36" customHeight="1">
      <c r="A80" s="125" t="s">
        <v>307</v>
      </c>
      <c r="B80" s="121" t="s">
        <v>305</v>
      </c>
      <c r="C80" s="64" t="s">
        <v>308</v>
      </c>
      <c r="D80" s="78">
        <v>0</v>
      </c>
      <c r="E80" s="126">
        <v>0</v>
      </c>
      <c r="F80" s="99">
        <v>0</v>
      </c>
      <c r="G80" s="36">
        <v>5128</v>
      </c>
      <c r="H80" s="36">
        <v>5496</v>
      </c>
      <c r="I80" s="36">
        <v>5870</v>
      </c>
      <c r="J80" s="78">
        <v>6690</v>
      </c>
      <c r="K80" s="135"/>
      <c r="L80" s="135"/>
      <c r="M80" s="135"/>
      <c r="N80" s="135"/>
      <c r="O80" s="135"/>
      <c r="P80" s="144">
        <f t="shared" si="8"/>
        <v>23184</v>
      </c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2" customFormat="1" ht="33" customHeight="1">
      <c r="A81" s="30" t="s">
        <v>60</v>
      </c>
      <c r="B81" s="34" t="s">
        <v>64</v>
      </c>
      <c r="C81" s="33" t="s">
        <v>240</v>
      </c>
      <c r="D81" s="78">
        <v>27688.1</v>
      </c>
      <c r="E81" s="77">
        <v>28035.7</v>
      </c>
      <c r="F81" s="77">
        <v>26882.35</v>
      </c>
      <c r="G81" s="99">
        <v>0</v>
      </c>
      <c r="H81" s="99">
        <v>0</v>
      </c>
      <c r="I81" s="99">
        <v>0</v>
      </c>
      <c r="J81" s="99">
        <v>0</v>
      </c>
      <c r="K81" s="37"/>
      <c r="L81" s="37"/>
      <c r="M81" s="37"/>
      <c r="N81" s="37"/>
      <c r="O81" s="77"/>
      <c r="P81" s="144">
        <f t="shared" si="8"/>
        <v>82606.15</v>
      </c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2" customFormat="1" ht="33" customHeight="1">
      <c r="A82" s="30" t="s">
        <v>309</v>
      </c>
      <c r="B82" s="34" t="s">
        <v>64</v>
      </c>
      <c r="C82" s="33" t="s">
        <v>272</v>
      </c>
      <c r="D82" s="78">
        <v>0</v>
      </c>
      <c r="E82" s="77">
        <v>0</v>
      </c>
      <c r="F82" s="77">
        <v>2400</v>
      </c>
      <c r="G82" s="77">
        <v>9600</v>
      </c>
      <c r="H82" s="77">
        <v>7200</v>
      </c>
      <c r="I82" s="37">
        <v>10800</v>
      </c>
      <c r="J82" s="78">
        <v>9600</v>
      </c>
      <c r="K82" s="37"/>
      <c r="L82" s="37"/>
      <c r="M82" s="37"/>
      <c r="N82" s="37"/>
      <c r="O82" s="77"/>
      <c r="P82" s="144">
        <f t="shared" si="8"/>
        <v>39600</v>
      </c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2" customFormat="1" ht="33.75">
      <c r="A83" s="30" t="s">
        <v>208</v>
      </c>
      <c r="B83" s="34" t="s">
        <v>36</v>
      </c>
      <c r="C83" s="33" t="s">
        <v>241</v>
      </c>
      <c r="D83" s="37">
        <v>500</v>
      </c>
      <c r="E83" s="37">
        <v>150</v>
      </c>
      <c r="F83" s="36">
        <v>350</v>
      </c>
      <c r="G83" s="99">
        <v>0</v>
      </c>
      <c r="H83" s="99">
        <v>0</v>
      </c>
      <c r="I83" s="99">
        <v>0</v>
      </c>
      <c r="J83" s="99">
        <v>0</v>
      </c>
      <c r="K83" s="74"/>
      <c r="L83" s="74"/>
      <c r="M83" s="74"/>
      <c r="N83" s="77"/>
      <c r="O83" s="77"/>
      <c r="P83" s="144">
        <f t="shared" si="8"/>
        <v>1000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2" customFormat="1" ht="33.75">
      <c r="A84" s="30" t="s">
        <v>209</v>
      </c>
      <c r="B84" s="34" t="s">
        <v>36</v>
      </c>
      <c r="C84" s="33" t="s">
        <v>242</v>
      </c>
      <c r="D84" s="35">
        <v>13267.5</v>
      </c>
      <c r="E84" s="36">
        <v>13170.5</v>
      </c>
      <c r="F84" s="36">
        <v>8470</v>
      </c>
      <c r="G84" s="99">
        <v>0</v>
      </c>
      <c r="H84" s="99">
        <v>0</v>
      </c>
      <c r="I84" s="99">
        <v>0</v>
      </c>
      <c r="J84" s="99">
        <v>0</v>
      </c>
      <c r="K84" s="37"/>
      <c r="L84" s="37"/>
      <c r="M84" s="37"/>
      <c r="N84" s="37"/>
      <c r="O84" s="77"/>
      <c r="P84" s="144">
        <f t="shared" si="7"/>
        <v>34908</v>
      </c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2" customFormat="1" ht="45">
      <c r="A85" s="30" t="s">
        <v>310</v>
      </c>
      <c r="B85" s="34" t="s">
        <v>36</v>
      </c>
      <c r="C85" s="33" t="s">
        <v>272</v>
      </c>
      <c r="D85" s="78">
        <v>0</v>
      </c>
      <c r="E85" s="77">
        <v>0</v>
      </c>
      <c r="F85" s="77">
        <v>2400</v>
      </c>
      <c r="G85" s="77">
        <v>9600</v>
      </c>
      <c r="H85" s="77">
        <v>13200</v>
      </c>
      <c r="I85" s="37">
        <v>9600</v>
      </c>
      <c r="J85" s="78">
        <v>14400</v>
      </c>
      <c r="K85" s="37"/>
      <c r="L85" s="37"/>
      <c r="M85" s="37"/>
      <c r="N85" s="37"/>
      <c r="O85" s="77"/>
      <c r="P85" s="144">
        <f t="shared" si="7"/>
        <v>49200</v>
      </c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2" customFormat="1" ht="33.75">
      <c r="A86" s="30" t="s">
        <v>311</v>
      </c>
      <c r="B86" s="34" t="s">
        <v>36</v>
      </c>
      <c r="C86" s="33" t="s">
        <v>312</v>
      </c>
      <c r="D86" s="78">
        <v>0</v>
      </c>
      <c r="E86" s="77">
        <v>0</v>
      </c>
      <c r="F86" s="77">
        <v>2250</v>
      </c>
      <c r="G86" s="77">
        <v>22500</v>
      </c>
      <c r="H86" s="77">
        <v>22500</v>
      </c>
      <c r="I86" s="37">
        <v>22500</v>
      </c>
      <c r="J86" s="78">
        <v>22500</v>
      </c>
      <c r="K86" s="37"/>
      <c r="L86" s="37"/>
      <c r="M86" s="37"/>
      <c r="N86" s="37"/>
      <c r="O86" s="77"/>
      <c r="P86" s="144">
        <f t="shared" si="7"/>
        <v>92250</v>
      </c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2" customFormat="1" ht="22.5">
      <c r="A87" s="30" t="s">
        <v>80</v>
      </c>
      <c r="B87" s="34" t="s">
        <v>87</v>
      </c>
      <c r="C87" s="33" t="s">
        <v>243</v>
      </c>
      <c r="D87" s="35">
        <v>2672</v>
      </c>
      <c r="E87" s="36">
        <v>2338</v>
      </c>
      <c r="F87" s="36">
        <v>2077.34</v>
      </c>
      <c r="G87" s="99">
        <v>0</v>
      </c>
      <c r="H87" s="99">
        <v>0</v>
      </c>
      <c r="I87" s="99">
        <v>0</v>
      </c>
      <c r="J87" s="99">
        <v>0</v>
      </c>
      <c r="K87" s="37"/>
      <c r="L87" s="37"/>
      <c r="M87" s="37"/>
      <c r="N87" s="37"/>
      <c r="O87" s="77"/>
      <c r="P87" s="144">
        <f t="shared" si="7"/>
        <v>7087.34</v>
      </c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2" customFormat="1" ht="56.25">
      <c r="A88" s="30" t="s">
        <v>210</v>
      </c>
      <c r="B88" s="83" t="s">
        <v>184</v>
      </c>
      <c r="C88" s="84" t="s">
        <v>244</v>
      </c>
      <c r="D88" s="35">
        <v>875.4</v>
      </c>
      <c r="E88" s="36">
        <v>437.7</v>
      </c>
      <c r="F88" s="36">
        <v>1097.7</v>
      </c>
      <c r="G88" s="99">
        <v>0</v>
      </c>
      <c r="H88" s="99">
        <v>0</v>
      </c>
      <c r="I88" s="99">
        <v>0</v>
      </c>
      <c r="J88" s="99">
        <v>0</v>
      </c>
      <c r="K88" s="37"/>
      <c r="L88" s="37"/>
      <c r="M88" s="37"/>
      <c r="N88" s="37"/>
      <c r="O88" s="77"/>
      <c r="P88" s="144">
        <f t="shared" si="7"/>
        <v>2410.8</v>
      </c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2" customFormat="1" ht="45">
      <c r="A89" s="30" t="s">
        <v>313</v>
      </c>
      <c r="B89" s="127" t="s">
        <v>314</v>
      </c>
      <c r="C89" s="33" t="s">
        <v>272</v>
      </c>
      <c r="D89" s="77">
        <v>0</v>
      </c>
      <c r="E89" s="77">
        <v>0</v>
      </c>
      <c r="F89" s="77">
        <v>3100</v>
      </c>
      <c r="G89" s="77">
        <v>14400</v>
      </c>
      <c r="H89" s="77">
        <v>14400</v>
      </c>
      <c r="I89" s="37">
        <v>18000</v>
      </c>
      <c r="J89" s="77">
        <v>14400</v>
      </c>
      <c r="K89" s="37"/>
      <c r="L89" s="37"/>
      <c r="M89" s="37"/>
      <c r="N89" s="37"/>
      <c r="O89" s="77"/>
      <c r="P89" s="144">
        <f t="shared" si="7"/>
        <v>64300</v>
      </c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2" customFormat="1" ht="33.75">
      <c r="A90" s="30" t="s">
        <v>22</v>
      </c>
      <c r="B90" s="34" t="s">
        <v>31</v>
      </c>
      <c r="C90" s="33" t="s">
        <v>245</v>
      </c>
      <c r="D90" s="78">
        <v>6601.6</v>
      </c>
      <c r="E90" s="77">
        <v>7392.2</v>
      </c>
      <c r="F90" s="77">
        <v>6083.7</v>
      </c>
      <c r="G90" s="99">
        <v>0</v>
      </c>
      <c r="H90" s="99">
        <v>0</v>
      </c>
      <c r="I90" s="99">
        <v>0</v>
      </c>
      <c r="J90" s="99">
        <v>0</v>
      </c>
      <c r="K90" s="77"/>
      <c r="L90" s="37"/>
      <c r="M90" s="37"/>
      <c r="N90" s="67"/>
      <c r="O90" s="77"/>
      <c r="P90" s="144">
        <f t="shared" si="7"/>
        <v>20077.5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2" customFormat="1" ht="22.5">
      <c r="A91" s="30" t="s">
        <v>62</v>
      </c>
      <c r="B91" s="34" t="s">
        <v>67</v>
      </c>
      <c r="C91" s="33" t="s">
        <v>246</v>
      </c>
      <c r="D91" s="35">
        <v>7186.67</v>
      </c>
      <c r="E91" s="36">
        <v>3210</v>
      </c>
      <c r="F91" s="36">
        <v>3606.67</v>
      </c>
      <c r="G91" s="99">
        <v>0</v>
      </c>
      <c r="H91" s="99">
        <v>50</v>
      </c>
      <c r="I91" s="99">
        <v>50</v>
      </c>
      <c r="J91" s="99">
        <v>0</v>
      </c>
      <c r="K91" s="37"/>
      <c r="L91" s="37"/>
      <c r="M91" s="37"/>
      <c r="N91" s="67"/>
      <c r="O91" s="77"/>
      <c r="P91" s="144">
        <f>SUM(D91:O91)</f>
        <v>14103.34</v>
      </c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s="2" customFormat="1" ht="33.75">
      <c r="A92" s="30" t="s">
        <v>98</v>
      </c>
      <c r="B92" s="34" t="s">
        <v>65</v>
      </c>
      <c r="C92" s="33" t="s">
        <v>247</v>
      </c>
      <c r="D92" s="71">
        <v>5457.5</v>
      </c>
      <c r="E92" s="72">
        <v>5870</v>
      </c>
      <c r="F92" s="72">
        <v>5787.5</v>
      </c>
      <c r="G92" s="99">
        <v>0</v>
      </c>
      <c r="H92" s="99">
        <v>0</v>
      </c>
      <c r="I92" s="99">
        <v>0</v>
      </c>
      <c r="J92" s="99">
        <v>0</v>
      </c>
      <c r="K92" s="67"/>
      <c r="L92" s="67"/>
      <c r="M92" s="67"/>
      <c r="N92" s="67"/>
      <c r="O92" s="67"/>
      <c r="P92" s="144">
        <f>SUM(D92:O92)</f>
        <v>17115</v>
      </c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s="2" customFormat="1" ht="45">
      <c r="A93" s="30" t="s">
        <v>315</v>
      </c>
      <c r="B93" s="124" t="s">
        <v>65</v>
      </c>
      <c r="C93" s="33" t="s">
        <v>272</v>
      </c>
      <c r="D93" s="78">
        <v>0</v>
      </c>
      <c r="E93" s="77">
        <v>0</v>
      </c>
      <c r="F93" s="78">
        <v>0</v>
      </c>
      <c r="G93" s="77">
        <v>9600</v>
      </c>
      <c r="H93" s="77">
        <v>9600</v>
      </c>
      <c r="I93" s="73">
        <v>9600</v>
      </c>
      <c r="J93" s="78">
        <v>4800</v>
      </c>
      <c r="K93" s="67"/>
      <c r="L93" s="67"/>
      <c r="M93" s="67"/>
      <c r="N93" s="67"/>
      <c r="O93" s="67"/>
      <c r="P93" s="144">
        <f>SUM(D93:O93)</f>
        <v>33600</v>
      </c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s="2" customFormat="1" ht="56.25">
      <c r="A94" s="30" t="s">
        <v>316</v>
      </c>
      <c r="B94" s="124" t="s">
        <v>65</v>
      </c>
      <c r="C94" s="33" t="s">
        <v>287</v>
      </c>
      <c r="D94" s="78" t="s">
        <v>165</v>
      </c>
      <c r="E94" s="77" t="s">
        <v>165</v>
      </c>
      <c r="F94" s="77" t="s">
        <v>165</v>
      </c>
      <c r="G94" s="67">
        <v>0</v>
      </c>
      <c r="H94" s="67">
        <v>0</v>
      </c>
      <c r="I94" s="67">
        <v>0</v>
      </c>
      <c r="J94" s="67">
        <v>0</v>
      </c>
      <c r="K94" s="67"/>
      <c r="L94" s="67"/>
      <c r="M94" s="67"/>
      <c r="N94" s="67"/>
      <c r="O94" s="67"/>
      <c r="P94" s="122">
        <f>SUM(D94:O94)</f>
        <v>0</v>
      </c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s="2" customFormat="1" ht="33.75">
      <c r="A95" s="30" t="s">
        <v>96</v>
      </c>
      <c r="B95" s="34" t="s">
        <v>86</v>
      </c>
      <c r="C95" s="33" t="s">
        <v>248</v>
      </c>
      <c r="D95" s="35">
        <v>2273.34</v>
      </c>
      <c r="E95" s="36">
        <v>2310.01</v>
      </c>
      <c r="F95" s="36">
        <v>1613.34</v>
      </c>
      <c r="G95" s="67">
        <v>0</v>
      </c>
      <c r="H95" s="67">
        <v>0</v>
      </c>
      <c r="I95" s="67">
        <v>0</v>
      </c>
      <c r="J95" s="67">
        <v>0</v>
      </c>
      <c r="K95" s="37"/>
      <c r="L95" s="37"/>
      <c r="M95" s="37"/>
      <c r="N95" s="67"/>
      <c r="O95" s="77"/>
      <c r="P95" s="144">
        <f aca="true" t="shared" si="9" ref="P95:P108">SUM(D95:O95)</f>
        <v>6196.6900000000005</v>
      </c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s="2" customFormat="1" ht="45">
      <c r="A96" s="30" t="s">
        <v>317</v>
      </c>
      <c r="B96" s="121" t="s">
        <v>318</v>
      </c>
      <c r="C96" s="33" t="s">
        <v>272</v>
      </c>
      <c r="D96" s="78">
        <v>0</v>
      </c>
      <c r="E96" s="77">
        <v>0</v>
      </c>
      <c r="F96" s="67">
        <v>0</v>
      </c>
      <c r="G96" s="77">
        <v>2400</v>
      </c>
      <c r="H96" s="67">
        <v>0</v>
      </c>
      <c r="I96" s="67">
        <v>0</v>
      </c>
      <c r="J96" s="100">
        <v>0</v>
      </c>
      <c r="K96" s="37"/>
      <c r="L96" s="37"/>
      <c r="M96" s="37"/>
      <c r="N96" s="67"/>
      <c r="O96" s="77"/>
      <c r="P96" s="144">
        <f t="shared" si="9"/>
        <v>2400</v>
      </c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s="2" customFormat="1" ht="33.75">
      <c r="A97" s="30" t="s">
        <v>94</v>
      </c>
      <c r="B97" s="34" t="s">
        <v>26</v>
      </c>
      <c r="C97" s="33" t="s">
        <v>247</v>
      </c>
      <c r="D97" s="47">
        <v>4000</v>
      </c>
      <c r="E97" s="79">
        <v>4220</v>
      </c>
      <c r="F97" s="48">
        <v>3340</v>
      </c>
      <c r="G97" s="67">
        <v>0</v>
      </c>
      <c r="H97" s="67">
        <v>0</v>
      </c>
      <c r="I97" s="67">
        <v>0</v>
      </c>
      <c r="J97" s="67">
        <v>0</v>
      </c>
      <c r="K97" s="67"/>
      <c r="L97" s="67"/>
      <c r="M97" s="67"/>
      <c r="N97" s="67"/>
      <c r="O97" s="77"/>
      <c r="P97" s="144">
        <f t="shared" si="9"/>
        <v>11560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s="2" customFormat="1" ht="56.25">
      <c r="A98" s="30" t="s">
        <v>134</v>
      </c>
      <c r="B98" s="34" t="s">
        <v>131</v>
      </c>
      <c r="C98" s="33" t="s">
        <v>249</v>
      </c>
      <c r="D98" s="35">
        <v>19005</v>
      </c>
      <c r="E98" s="36">
        <v>11970</v>
      </c>
      <c r="F98" s="36">
        <v>16415</v>
      </c>
      <c r="G98" s="67">
        <v>0</v>
      </c>
      <c r="H98" s="67">
        <v>0</v>
      </c>
      <c r="I98" s="67">
        <v>0</v>
      </c>
      <c r="J98" s="67">
        <v>0</v>
      </c>
      <c r="K98" s="37"/>
      <c r="L98" s="37"/>
      <c r="M98" s="37"/>
      <c r="N98" s="37"/>
      <c r="O98" s="77"/>
      <c r="P98" s="144">
        <f t="shared" si="9"/>
        <v>47390</v>
      </c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s="2" customFormat="1" ht="22.5">
      <c r="A99" s="30" t="s">
        <v>129</v>
      </c>
      <c r="B99" s="34" t="s">
        <v>130</v>
      </c>
      <c r="C99" s="33" t="s">
        <v>250</v>
      </c>
      <c r="D99" s="35">
        <v>1320</v>
      </c>
      <c r="E99" s="36">
        <v>1760.05</v>
      </c>
      <c r="F99" s="36">
        <v>1393.34</v>
      </c>
      <c r="G99" s="67">
        <v>0</v>
      </c>
      <c r="H99" s="67">
        <v>0</v>
      </c>
      <c r="I99" s="67">
        <v>0</v>
      </c>
      <c r="J99" s="67">
        <v>0</v>
      </c>
      <c r="K99" s="37"/>
      <c r="L99" s="37"/>
      <c r="M99" s="37"/>
      <c r="N99" s="37"/>
      <c r="O99" s="77"/>
      <c r="P99" s="144">
        <f>SUM(D99:O99)</f>
        <v>4473.39</v>
      </c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s="2" customFormat="1" ht="37.5" customHeight="1">
      <c r="A100" s="30" t="s">
        <v>319</v>
      </c>
      <c r="B100" s="34" t="s">
        <v>130</v>
      </c>
      <c r="C100" s="33" t="s">
        <v>272</v>
      </c>
      <c r="D100" s="78">
        <v>0</v>
      </c>
      <c r="E100" s="77">
        <v>0</v>
      </c>
      <c r="F100" s="77">
        <v>2400</v>
      </c>
      <c r="G100" s="77">
        <v>6000</v>
      </c>
      <c r="H100" s="77">
        <v>2400</v>
      </c>
      <c r="I100" s="37">
        <v>4800</v>
      </c>
      <c r="J100" s="78">
        <v>2400</v>
      </c>
      <c r="K100" s="37"/>
      <c r="L100" s="37"/>
      <c r="M100" s="37"/>
      <c r="N100" s="37"/>
      <c r="O100" s="77"/>
      <c r="P100" s="144">
        <f>SUM(D100:O100)</f>
        <v>18000</v>
      </c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s="2" customFormat="1" ht="26.25" customHeight="1">
      <c r="A101" s="30" t="s">
        <v>101</v>
      </c>
      <c r="B101" s="34" t="s">
        <v>89</v>
      </c>
      <c r="C101" s="33" t="s">
        <v>251</v>
      </c>
      <c r="D101" s="35">
        <v>5618.8</v>
      </c>
      <c r="E101" s="36">
        <v>5467</v>
      </c>
      <c r="F101" s="36">
        <v>3190</v>
      </c>
      <c r="G101" s="67">
        <v>0</v>
      </c>
      <c r="H101" s="67">
        <v>0</v>
      </c>
      <c r="I101" s="67">
        <v>0</v>
      </c>
      <c r="J101" s="67">
        <v>0</v>
      </c>
      <c r="K101" s="37"/>
      <c r="L101" s="37"/>
      <c r="M101" s="37"/>
      <c r="N101" s="37"/>
      <c r="O101" s="77"/>
      <c r="P101" s="144">
        <f t="shared" si="9"/>
        <v>14275.8</v>
      </c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s="2" customFormat="1" ht="45">
      <c r="A102" s="30" t="s">
        <v>320</v>
      </c>
      <c r="B102" s="121" t="s">
        <v>321</v>
      </c>
      <c r="C102" s="33" t="s">
        <v>272</v>
      </c>
      <c r="D102" s="78">
        <v>0</v>
      </c>
      <c r="E102" s="77">
        <v>0</v>
      </c>
      <c r="F102" s="67">
        <v>0</v>
      </c>
      <c r="G102" s="77">
        <v>2400</v>
      </c>
      <c r="H102" s="77">
        <v>1200</v>
      </c>
      <c r="I102" s="37">
        <v>2400</v>
      </c>
      <c r="J102" s="67">
        <v>0</v>
      </c>
      <c r="K102" s="37"/>
      <c r="L102" s="37"/>
      <c r="M102" s="37"/>
      <c r="N102" s="37"/>
      <c r="O102" s="77"/>
      <c r="P102" s="144">
        <f t="shared" si="9"/>
        <v>6000</v>
      </c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s="2" customFormat="1" ht="33.75">
      <c r="A103" s="30" t="s">
        <v>84</v>
      </c>
      <c r="B103" s="34" t="s">
        <v>35</v>
      </c>
      <c r="C103" s="33" t="s">
        <v>252</v>
      </c>
      <c r="D103" s="35">
        <v>1015.2</v>
      </c>
      <c r="E103" s="36">
        <v>1015.2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37"/>
      <c r="L103" s="37"/>
      <c r="M103" s="37"/>
      <c r="N103" s="37"/>
      <c r="O103" s="77"/>
      <c r="P103" s="144">
        <f t="shared" si="9"/>
        <v>2030.4</v>
      </c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s="2" customFormat="1" ht="56.25">
      <c r="A104" s="30" t="s">
        <v>211</v>
      </c>
      <c r="B104" s="34" t="s">
        <v>168</v>
      </c>
      <c r="C104" s="33" t="s">
        <v>253</v>
      </c>
      <c r="D104" s="35">
        <v>5495</v>
      </c>
      <c r="E104" s="36">
        <v>2625</v>
      </c>
      <c r="F104" s="36">
        <v>3920</v>
      </c>
      <c r="G104" s="67">
        <v>0</v>
      </c>
      <c r="H104" s="67">
        <v>105</v>
      </c>
      <c r="I104" s="67">
        <v>0</v>
      </c>
      <c r="J104" s="67">
        <v>0</v>
      </c>
      <c r="K104" s="37"/>
      <c r="L104" s="37"/>
      <c r="M104" s="37"/>
      <c r="N104" s="37"/>
      <c r="O104" s="77"/>
      <c r="P104" s="144">
        <f t="shared" si="9"/>
        <v>12145</v>
      </c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s="2" customFormat="1" ht="45">
      <c r="A105" s="30" t="s">
        <v>322</v>
      </c>
      <c r="B105" s="121" t="s">
        <v>323</v>
      </c>
      <c r="C105" s="33" t="s">
        <v>272</v>
      </c>
      <c r="D105" s="77">
        <v>0</v>
      </c>
      <c r="E105" s="77">
        <v>0</v>
      </c>
      <c r="F105" s="67">
        <v>0</v>
      </c>
      <c r="G105" s="77">
        <v>15600</v>
      </c>
      <c r="H105" s="77">
        <v>9600</v>
      </c>
      <c r="I105" s="37">
        <v>4800</v>
      </c>
      <c r="J105" s="102">
        <v>0</v>
      </c>
      <c r="K105" s="37"/>
      <c r="L105" s="37"/>
      <c r="M105" s="37"/>
      <c r="N105" s="37"/>
      <c r="O105" s="77"/>
      <c r="P105" s="144">
        <f t="shared" si="9"/>
        <v>30000</v>
      </c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s="2" customFormat="1" ht="45">
      <c r="A106" s="30" t="s">
        <v>324</v>
      </c>
      <c r="B106" s="121" t="s">
        <v>179</v>
      </c>
      <c r="C106" s="33" t="s">
        <v>272</v>
      </c>
      <c r="D106" s="77">
        <v>0</v>
      </c>
      <c r="E106" s="77">
        <v>0</v>
      </c>
      <c r="F106" s="67">
        <v>0</v>
      </c>
      <c r="G106" s="77">
        <v>4800</v>
      </c>
      <c r="H106" s="77">
        <v>2400</v>
      </c>
      <c r="I106" s="37">
        <v>4800</v>
      </c>
      <c r="J106" s="77">
        <v>4800</v>
      </c>
      <c r="K106" s="37"/>
      <c r="L106" s="37"/>
      <c r="M106" s="37"/>
      <c r="N106" s="37"/>
      <c r="O106" s="77"/>
      <c r="P106" s="144">
        <f t="shared" si="9"/>
        <v>16800</v>
      </c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s="2" customFormat="1" ht="33.75">
      <c r="A107" s="30" t="s">
        <v>212</v>
      </c>
      <c r="B107" s="34" t="s">
        <v>30</v>
      </c>
      <c r="C107" s="33" t="s">
        <v>254</v>
      </c>
      <c r="D107" s="35">
        <v>20918.7</v>
      </c>
      <c r="E107" s="36">
        <v>35247.3</v>
      </c>
      <c r="F107" s="36">
        <v>25335.2</v>
      </c>
      <c r="G107" s="67">
        <v>0</v>
      </c>
      <c r="H107" s="67">
        <v>0</v>
      </c>
      <c r="I107" s="67">
        <v>0</v>
      </c>
      <c r="J107" s="67">
        <v>0</v>
      </c>
      <c r="K107" s="37"/>
      <c r="L107" s="37"/>
      <c r="M107" s="37"/>
      <c r="N107" s="67"/>
      <c r="O107" s="77"/>
      <c r="P107" s="144">
        <f t="shared" si="9"/>
        <v>81501.2</v>
      </c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s="2" customFormat="1" ht="45">
      <c r="A108" s="30" t="s">
        <v>325</v>
      </c>
      <c r="B108" s="34" t="s">
        <v>30</v>
      </c>
      <c r="C108" s="33" t="s">
        <v>326</v>
      </c>
      <c r="D108" s="77">
        <v>0</v>
      </c>
      <c r="E108" s="77">
        <v>0</v>
      </c>
      <c r="F108" s="77">
        <v>0</v>
      </c>
      <c r="G108" s="77">
        <v>0</v>
      </c>
      <c r="H108" s="77">
        <v>12000</v>
      </c>
      <c r="I108" s="37">
        <v>12000</v>
      </c>
      <c r="J108" s="77">
        <v>12000</v>
      </c>
      <c r="K108" s="37"/>
      <c r="L108" s="37"/>
      <c r="M108" s="37"/>
      <c r="N108" s="67"/>
      <c r="O108" s="77"/>
      <c r="P108" s="144">
        <f t="shared" si="9"/>
        <v>36000</v>
      </c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 s="2" customFormat="1" ht="11.25">
      <c r="A109" s="6" t="s">
        <v>0</v>
      </c>
      <c r="B109" s="6"/>
      <c r="C109" s="112"/>
      <c r="D109" s="8">
        <f>SUM(D22:D108)</f>
        <v>456877.48000000004</v>
      </c>
      <c r="E109" s="8">
        <f aca="true" t="shared" si="10" ref="E109:J109">SUM(E22:E108)</f>
        <v>430593.31</v>
      </c>
      <c r="F109" s="8">
        <f t="shared" si="10"/>
        <v>444494.9700000001</v>
      </c>
      <c r="G109" s="8">
        <f t="shared" si="10"/>
        <v>317626.5</v>
      </c>
      <c r="H109" s="8">
        <f t="shared" si="10"/>
        <v>338411.66000000003</v>
      </c>
      <c r="I109" s="8">
        <f t="shared" si="10"/>
        <v>326834.94</v>
      </c>
      <c r="J109" s="8">
        <f t="shared" si="10"/>
        <v>337425.66000000003</v>
      </c>
      <c r="K109" s="8">
        <f aca="true" t="shared" si="11" ref="K109:Q109">SUM(K22:K108)</f>
        <v>0</v>
      </c>
      <c r="L109" s="8">
        <f t="shared" si="11"/>
        <v>0</v>
      </c>
      <c r="M109" s="8">
        <f t="shared" si="11"/>
        <v>0</v>
      </c>
      <c r="N109" s="8">
        <f t="shared" si="11"/>
        <v>0</v>
      </c>
      <c r="O109" s="8">
        <f t="shared" si="11"/>
        <v>0</v>
      </c>
      <c r="P109" s="8">
        <f t="shared" si="11"/>
        <v>2652264.519999999</v>
      </c>
      <c r="Q109" s="8">
        <f t="shared" si="11"/>
        <v>0</v>
      </c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56" s="3" customFormat="1" ht="11.25">
      <c r="A110" s="16"/>
      <c r="B110" s="16"/>
      <c r="C110" s="11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139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2" customFormat="1" ht="11.25" customHeight="1">
      <c r="A111" s="182" t="s">
        <v>73</v>
      </c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4"/>
      <c r="Q111" s="108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25"/>
      <c r="AC111" s="25"/>
      <c r="AD111" s="25"/>
      <c r="AE111" s="25"/>
      <c r="AF111" s="25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1:256" s="2" customFormat="1" ht="33.75">
      <c r="A112" s="32" t="s">
        <v>107</v>
      </c>
      <c r="B112" s="34" t="s">
        <v>52</v>
      </c>
      <c r="C112" s="33" t="s">
        <v>70</v>
      </c>
      <c r="D112" s="35">
        <v>1500</v>
      </c>
      <c r="E112" s="37">
        <v>1500</v>
      </c>
      <c r="F112" s="36">
        <v>1500</v>
      </c>
      <c r="G112" s="37">
        <v>1500</v>
      </c>
      <c r="H112" s="37">
        <f>1500+980</f>
        <v>2480</v>
      </c>
      <c r="I112" s="37">
        <f>1500+490</f>
        <v>1990</v>
      </c>
      <c r="J112" s="37">
        <f>1500+490</f>
        <v>1990</v>
      </c>
      <c r="K112" s="37"/>
      <c r="L112" s="37"/>
      <c r="M112" s="37"/>
      <c r="N112" s="37"/>
      <c r="O112" s="37"/>
      <c r="P112" s="57">
        <f>SUM(D112:O112)</f>
        <v>12460</v>
      </c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56" s="2" customFormat="1" ht="11.25">
      <c r="A113" s="6" t="s">
        <v>0</v>
      </c>
      <c r="B113" s="6"/>
      <c r="C113" s="112"/>
      <c r="D113" s="8">
        <f aca="true" t="shared" si="12" ref="D113:J113">SUM(D112:D112)</f>
        <v>1500</v>
      </c>
      <c r="E113" s="8">
        <f t="shared" si="12"/>
        <v>1500</v>
      </c>
      <c r="F113" s="8">
        <f t="shared" si="12"/>
        <v>1500</v>
      </c>
      <c r="G113" s="8">
        <f t="shared" si="12"/>
        <v>1500</v>
      </c>
      <c r="H113" s="8">
        <f t="shared" si="12"/>
        <v>2480</v>
      </c>
      <c r="I113" s="8">
        <f t="shared" si="12"/>
        <v>1990</v>
      </c>
      <c r="J113" s="8">
        <f t="shared" si="12"/>
        <v>1990</v>
      </c>
      <c r="K113" s="8">
        <f>SUM(K112)</f>
        <v>0</v>
      </c>
      <c r="L113" s="45">
        <f>SUM(L112)</f>
        <v>0</v>
      </c>
      <c r="M113" s="8">
        <f>SUM(M112)</f>
        <v>0</v>
      </c>
      <c r="N113" s="8">
        <f>SUM(N112)</f>
        <v>0</v>
      </c>
      <c r="O113" s="8">
        <f>SUM(O112)</f>
        <v>0</v>
      </c>
      <c r="P113" s="59">
        <f>SUM(D113:O113)</f>
        <v>12460</v>
      </c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1:256" s="3" customFormat="1" ht="11.2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2" customFormat="1" ht="11.25" customHeight="1">
      <c r="A115" s="182" t="s">
        <v>7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4"/>
      <c r="Q115" s="108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26"/>
      <c r="AC115" s="25"/>
      <c r="AD115" s="25"/>
      <c r="AE115" s="25"/>
      <c r="AF115" s="25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56" s="2" customFormat="1" ht="33.75">
      <c r="A116" s="32" t="s">
        <v>262</v>
      </c>
      <c r="B116" s="34" t="s">
        <v>75</v>
      </c>
      <c r="C116" s="33" t="s">
        <v>261</v>
      </c>
      <c r="D116" s="35">
        <v>742.58</v>
      </c>
      <c r="E116" s="37">
        <v>742.58</v>
      </c>
      <c r="F116" s="37">
        <v>742.58</v>
      </c>
      <c r="G116" s="37">
        <v>742.58</v>
      </c>
      <c r="H116" s="37">
        <v>742.58</v>
      </c>
      <c r="I116" s="37">
        <v>742.58</v>
      </c>
      <c r="J116" s="37">
        <v>742.58</v>
      </c>
      <c r="K116" s="37"/>
      <c r="L116" s="37"/>
      <c r="M116" s="37"/>
      <c r="N116" s="37"/>
      <c r="O116" s="37"/>
      <c r="P116" s="57">
        <f>SUM(D116:O116)</f>
        <v>5198.06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1:256" s="2" customFormat="1" ht="11.25">
      <c r="A117" s="6" t="s">
        <v>0</v>
      </c>
      <c r="B117" s="6"/>
      <c r="C117" s="112"/>
      <c r="D117" s="8">
        <f>SUM(D116)</f>
        <v>742.58</v>
      </c>
      <c r="E117" s="8">
        <f>SUM(E116)</f>
        <v>742.58</v>
      </c>
      <c r="F117" s="8">
        <f>SUM(F116)</f>
        <v>742.58</v>
      </c>
      <c r="G117" s="8">
        <f>SUM(G116)</f>
        <v>742.58</v>
      </c>
      <c r="H117" s="8">
        <f>SUM(H116:H116)</f>
        <v>742.58</v>
      </c>
      <c r="I117" s="8">
        <f>SUM(I116:I116)</f>
        <v>742.58</v>
      </c>
      <c r="J117" s="8">
        <f>SUM(J116:J116)</f>
        <v>742.58</v>
      </c>
      <c r="K117" s="8">
        <f>SUM(K116)</f>
        <v>0</v>
      </c>
      <c r="L117" s="8">
        <f>SUM(L116)</f>
        <v>0</v>
      </c>
      <c r="M117" s="8">
        <f>SUM(M116)</f>
        <v>0</v>
      </c>
      <c r="N117" s="8">
        <f>SUM(N116)</f>
        <v>0</v>
      </c>
      <c r="O117" s="8">
        <f>SUM(O116)</f>
        <v>0</v>
      </c>
      <c r="P117" s="59">
        <f>SUM(D117:O117)</f>
        <v>5198.06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s="3" customFormat="1" ht="11.25">
      <c r="A118" s="16"/>
      <c r="B118" s="16"/>
      <c r="C118" s="11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139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2" customFormat="1" ht="11.25" customHeight="1">
      <c r="A119" s="182" t="s">
        <v>8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4"/>
      <c r="Q119" s="108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25"/>
      <c r="AC119" s="25"/>
      <c r="AD119" s="25"/>
      <c r="AE119" s="25"/>
      <c r="AF119" s="25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 s="2" customFormat="1" ht="22.5">
      <c r="A120" s="30" t="s">
        <v>108</v>
      </c>
      <c r="B120" s="34" t="s">
        <v>57</v>
      </c>
      <c r="C120" s="33" t="s">
        <v>156</v>
      </c>
      <c r="D120" s="35">
        <v>126</v>
      </c>
      <c r="E120" s="36">
        <v>126</v>
      </c>
      <c r="F120" s="36">
        <v>126</v>
      </c>
      <c r="G120" s="36">
        <v>126</v>
      </c>
      <c r="H120" s="36">
        <v>126</v>
      </c>
      <c r="I120" s="37">
        <v>126</v>
      </c>
      <c r="J120" s="37">
        <v>126</v>
      </c>
      <c r="K120" s="37"/>
      <c r="L120" s="37"/>
      <c r="M120" s="37"/>
      <c r="N120" s="37"/>
      <c r="O120" s="77"/>
      <c r="P120" s="57">
        <f>SUM(D120:O120)</f>
        <v>882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 s="2" customFormat="1" ht="14.25" customHeight="1">
      <c r="A121" s="125" t="s">
        <v>148</v>
      </c>
      <c r="B121" s="34" t="s">
        <v>150</v>
      </c>
      <c r="C121" s="33" t="s">
        <v>77</v>
      </c>
      <c r="D121" s="35">
        <v>16620</v>
      </c>
      <c r="E121" s="36">
        <v>17336.32</v>
      </c>
      <c r="F121" s="36">
        <v>17336.32</v>
      </c>
      <c r="G121" s="37">
        <f>17336.32+8238.81</f>
        <v>25575.129999999997</v>
      </c>
      <c r="H121" s="37">
        <f>17336.32+8238.81</f>
        <v>25575.129999999997</v>
      </c>
      <c r="I121" s="37">
        <f>17336.32+8238.81</f>
        <v>25575.129999999997</v>
      </c>
      <c r="J121" s="37">
        <f>17336.32+8238.81</f>
        <v>25575.129999999997</v>
      </c>
      <c r="K121" s="37"/>
      <c r="L121" s="37"/>
      <c r="M121" s="37"/>
      <c r="N121" s="37"/>
      <c r="O121" s="77"/>
      <c r="P121" s="57">
        <f>SUM(D121:O121)</f>
        <v>153593.16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s="2" customFormat="1" ht="11.25">
      <c r="A122" s="6" t="s">
        <v>0</v>
      </c>
      <c r="B122" s="6"/>
      <c r="C122" s="112"/>
      <c r="D122" s="8">
        <f aca="true" t="shared" si="13" ref="D122:O122">SUM(D120:D121)</f>
        <v>16746</v>
      </c>
      <c r="E122" s="8">
        <f t="shared" si="13"/>
        <v>17462.32</v>
      </c>
      <c r="F122" s="8">
        <f t="shared" si="13"/>
        <v>17462.32</v>
      </c>
      <c r="G122" s="8">
        <f t="shared" si="13"/>
        <v>25701.129999999997</v>
      </c>
      <c r="H122" s="8">
        <f t="shared" si="13"/>
        <v>25701.129999999997</v>
      </c>
      <c r="I122" s="8">
        <f t="shared" si="13"/>
        <v>25701.129999999997</v>
      </c>
      <c r="J122" s="8">
        <f t="shared" si="13"/>
        <v>25701.129999999997</v>
      </c>
      <c r="K122" s="8">
        <f t="shared" si="13"/>
        <v>0</v>
      </c>
      <c r="L122" s="8">
        <f t="shared" si="13"/>
        <v>0</v>
      </c>
      <c r="M122" s="8">
        <f t="shared" si="13"/>
        <v>0</v>
      </c>
      <c r="N122" s="8">
        <f t="shared" si="13"/>
        <v>0</v>
      </c>
      <c r="O122" s="8">
        <f t="shared" si="13"/>
        <v>0</v>
      </c>
      <c r="P122" s="59">
        <f>SUM(D122:O122)</f>
        <v>154475.16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256" s="3" customFormat="1" ht="11.25">
      <c r="A123" s="16"/>
      <c r="B123" s="16"/>
      <c r="C123" s="11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139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" customFormat="1" ht="11.25">
      <c r="A124" s="177" t="s">
        <v>9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25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5"/>
      <c r="AC124" s="25"/>
      <c r="AD124" s="25"/>
      <c r="AE124" s="25"/>
      <c r="AF124" s="25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56" s="2" customFormat="1" ht="33.75">
      <c r="A125" s="32" t="s">
        <v>109</v>
      </c>
      <c r="B125" s="34" t="s">
        <v>45</v>
      </c>
      <c r="C125" s="42" t="s">
        <v>157</v>
      </c>
      <c r="D125" s="60">
        <v>178.5</v>
      </c>
      <c r="E125" s="80">
        <v>178.5</v>
      </c>
      <c r="F125" s="49">
        <v>178.5</v>
      </c>
      <c r="G125" s="49">
        <v>178.5</v>
      </c>
      <c r="H125" s="100">
        <v>0</v>
      </c>
      <c r="I125" s="100">
        <v>0</v>
      </c>
      <c r="J125" s="100">
        <v>0</v>
      </c>
      <c r="K125" s="77" t="s">
        <v>165</v>
      </c>
      <c r="L125" s="37">
        <v>0</v>
      </c>
      <c r="M125" s="37">
        <v>0</v>
      </c>
      <c r="N125" s="37">
        <v>0</v>
      </c>
      <c r="O125" s="77" t="s">
        <v>165</v>
      </c>
      <c r="P125" s="57">
        <f>SUM(D125:O125)</f>
        <v>714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 s="2" customFormat="1" ht="11.25">
      <c r="A126" s="6" t="s">
        <v>0</v>
      </c>
      <c r="B126" s="6"/>
      <c r="C126" s="112"/>
      <c r="D126" s="8">
        <f>SUM(D125:D125)</f>
        <v>178.5</v>
      </c>
      <c r="E126" s="8">
        <f aca="true" t="shared" si="14" ref="E126:O126">SUM(E125:E125)</f>
        <v>178.5</v>
      </c>
      <c r="F126" s="8">
        <f t="shared" si="14"/>
        <v>178.5</v>
      </c>
      <c r="G126" s="8">
        <f t="shared" si="14"/>
        <v>178.5</v>
      </c>
      <c r="H126" s="146">
        <f t="shared" si="14"/>
        <v>0</v>
      </c>
      <c r="I126" s="146">
        <f t="shared" si="14"/>
        <v>0</v>
      </c>
      <c r="J126" s="146">
        <f t="shared" si="14"/>
        <v>0</v>
      </c>
      <c r="K126" s="9">
        <f t="shared" si="14"/>
        <v>0</v>
      </c>
      <c r="L126" s="9">
        <f t="shared" si="14"/>
        <v>0</v>
      </c>
      <c r="M126" s="9">
        <f t="shared" si="14"/>
        <v>0</v>
      </c>
      <c r="N126" s="9">
        <f t="shared" si="14"/>
        <v>0</v>
      </c>
      <c r="O126" s="9">
        <f t="shared" si="14"/>
        <v>0</v>
      </c>
      <c r="P126" s="59">
        <f>SUM(D126:O126)</f>
        <v>714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 s="2" customFormat="1" ht="11.25">
      <c r="A127" s="20"/>
      <c r="B127" s="20"/>
      <c r="C127" s="113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139"/>
      <c r="Q127" s="25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5"/>
      <c r="AC127" s="25"/>
      <c r="AD127" s="25"/>
      <c r="AE127" s="25"/>
      <c r="AF127" s="25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 s="2" customFormat="1" ht="11.25">
      <c r="A128" s="177" t="s">
        <v>10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25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5"/>
      <c r="AC128" s="25"/>
      <c r="AD128" s="25"/>
      <c r="AE128" s="25"/>
      <c r="AF128" s="25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1:256" s="2" customFormat="1" ht="22.5">
      <c r="A129" s="30" t="s">
        <v>11</v>
      </c>
      <c r="B129" s="34" t="s">
        <v>16</v>
      </c>
      <c r="C129" s="30" t="s">
        <v>78</v>
      </c>
      <c r="D129" s="35">
        <v>1542.52</v>
      </c>
      <c r="E129" s="37">
        <v>1685.26</v>
      </c>
      <c r="F129" s="36">
        <v>2240.87</v>
      </c>
      <c r="G129" s="126">
        <v>16250.82</v>
      </c>
      <c r="H129" s="37">
        <v>27874.39</v>
      </c>
      <c r="I129" s="37">
        <v>28927.56</v>
      </c>
      <c r="J129" s="37">
        <v>25299.14</v>
      </c>
      <c r="K129" s="37"/>
      <c r="L129" s="37"/>
      <c r="M129" s="37"/>
      <c r="N129" s="37"/>
      <c r="O129" s="37"/>
      <c r="P129" s="57">
        <f>SUM(D129:O129)</f>
        <v>103820.56</v>
      </c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1:256" s="2" customFormat="1" ht="11.25">
      <c r="A130" s="6" t="s">
        <v>0</v>
      </c>
      <c r="B130" s="6"/>
      <c r="C130" s="112"/>
      <c r="D130" s="8">
        <f aca="true" t="shared" si="15" ref="D130:J130">SUM(D129:D129)</f>
        <v>1542.52</v>
      </c>
      <c r="E130" s="8">
        <f t="shared" si="15"/>
        <v>1685.26</v>
      </c>
      <c r="F130" s="8">
        <f t="shared" si="15"/>
        <v>2240.87</v>
      </c>
      <c r="G130" s="8">
        <f t="shared" si="15"/>
        <v>16250.82</v>
      </c>
      <c r="H130" s="8">
        <f t="shared" si="15"/>
        <v>27874.39</v>
      </c>
      <c r="I130" s="8">
        <f t="shared" si="15"/>
        <v>28927.56</v>
      </c>
      <c r="J130" s="8">
        <f t="shared" si="15"/>
        <v>25299.14</v>
      </c>
      <c r="K130" s="8">
        <f>SUM(K129)</f>
        <v>0</v>
      </c>
      <c r="L130" s="8">
        <f>SUM(L129)</f>
        <v>0</v>
      </c>
      <c r="M130" s="8">
        <f>SUM(M129)</f>
        <v>0</v>
      </c>
      <c r="N130" s="8">
        <f>SUM(N129)</f>
        <v>0</v>
      </c>
      <c r="O130" s="8">
        <f>SUM(O129)</f>
        <v>0</v>
      </c>
      <c r="P130" s="59">
        <f>SUM(D130:O130)</f>
        <v>103820.56</v>
      </c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 s="4" customFormat="1" ht="11.25" customHeight="1">
      <c r="A131" s="17"/>
      <c r="B131" s="17"/>
      <c r="C131" s="115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139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</row>
    <row r="132" spans="1:256" s="2" customFormat="1" ht="11.25">
      <c r="A132" s="176" t="s">
        <v>12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25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5"/>
      <c r="AC132" s="25"/>
      <c r="AD132" s="25"/>
      <c r="AE132" s="25"/>
      <c r="AF132" s="25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 s="2" customFormat="1" ht="45">
      <c r="A133" s="30" t="s">
        <v>175</v>
      </c>
      <c r="B133" s="34" t="s">
        <v>171</v>
      </c>
      <c r="C133" s="30" t="s">
        <v>172</v>
      </c>
      <c r="D133" s="46">
        <v>6</v>
      </c>
      <c r="E133" s="37">
        <v>4</v>
      </c>
      <c r="F133" s="37">
        <v>26.36</v>
      </c>
      <c r="G133" s="37">
        <v>7.38</v>
      </c>
      <c r="H133" s="37">
        <v>408.02</v>
      </c>
      <c r="I133" s="37">
        <v>567.55</v>
      </c>
      <c r="J133" s="37">
        <v>454.06</v>
      </c>
      <c r="K133" s="37"/>
      <c r="L133" s="37"/>
      <c r="M133" s="37"/>
      <c r="N133" s="37"/>
      <c r="O133" s="77"/>
      <c r="P133" s="57">
        <f>SUM(D133:O133)</f>
        <v>1473.37</v>
      </c>
      <c r="Q133" s="25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5"/>
      <c r="AC133" s="25"/>
      <c r="AD133" s="25"/>
      <c r="AE133" s="25"/>
      <c r="AF133" s="25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 s="2" customFormat="1" ht="11.25">
      <c r="A134" s="6" t="s">
        <v>0</v>
      </c>
      <c r="B134" s="6"/>
      <c r="C134" s="112"/>
      <c r="D134" s="8">
        <f aca="true" t="shared" si="16" ref="D134:J134">SUM(D133)</f>
        <v>6</v>
      </c>
      <c r="E134" s="8">
        <f t="shared" si="16"/>
        <v>4</v>
      </c>
      <c r="F134" s="8">
        <f t="shared" si="16"/>
        <v>26.36</v>
      </c>
      <c r="G134" s="8">
        <f t="shared" si="16"/>
        <v>7.38</v>
      </c>
      <c r="H134" s="8">
        <f t="shared" si="16"/>
        <v>408.02</v>
      </c>
      <c r="I134" s="8">
        <f t="shared" si="16"/>
        <v>567.55</v>
      </c>
      <c r="J134" s="8">
        <f t="shared" si="16"/>
        <v>454.06</v>
      </c>
      <c r="K134" s="8"/>
      <c r="L134" s="8"/>
      <c r="M134" s="59"/>
      <c r="N134" s="8"/>
      <c r="O134" s="85"/>
      <c r="P134" s="59">
        <f>SUM(P133)</f>
        <v>1473.37</v>
      </c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s="2" customFormat="1" ht="12.75" customHeight="1">
      <c r="A135" s="53"/>
      <c r="B135" s="54"/>
      <c r="C135" s="54"/>
      <c r="D135" s="95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8"/>
      <c r="Q135" s="25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5"/>
      <c r="AC135" s="25"/>
      <c r="AD135" s="25"/>
      <c r="AE135" s="25"/>
      <c r="AF135" s="25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s="93" customFormat="1" ht="11.25" customHeight="1">
      <c r="A136" s="178" t="s">
        <v>141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43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43"/>
      <c r="AC136" s="43"/>
      <c r="AD136" s="43"/>
      <c r="AE136" s="43"/>
      <c r="AF136" s="43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  <c r="IU136" s="92"/>
      <c r="IV136" s="92"/>
    </row>
    <row r="137" spans="1:256" s="2" customFormat="1" ht="33.75">
      <c r="A137" s="30" t="s">
        <v>360</v>
      </c>
      <c r="B137" s="34" t="s">
        <v>140</v>
      </c>
      <c r="C137" s="30" t="s">
        <v>158</v>
      </c>
      <c r="D137" s="46">
        <v>170</v>
      </c>
      <c r="E137" s="37">
        <v>170</v>
      </c>
      <c r="F137" s="37">
        <v>170</v>
      </c>
      <c r="G137" s="37">
        <v>170</v>
      </c>
      <c r="H137" s="37">
        <v>170</v>
      </c>
      <c r="I137" s="37">
        <v>170</v>
      </c>
      <c r="J137" s="37">
        <v>170</v>
      </c>
      <c r="K137" s="157"/>
      <c r="L137" s="157"/>
      <c r="M137" s="157"/>
      <c r="N137" s="157"/>
      <c r="O137" s="158"/>
      <c r="P137" s="57">
        <f>SUM(D137:O137)</f>
        <v>1190</v>
      </c>
      <c r="Q137" s="25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5"/>
      <c r="AC137" s="25"/>
      <c r="AD137" s="25"/>
      <c r="AE137" s="25"/>
      <c r="AF137" s="25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s="2" customFormat="1" ht="11.25">
      <c r="A138" s="6" t="s">
        <v>0</v>
      </c>
      <c r="B138" s="6"/>
      <c r="C138" s="112"/>
      <c r="D138" s="8">
        <f aca="true" t="shared" si="17" ref="D138:J138">SUM(D137:D137)</f>
        <v>170</v>
      </c>
      <c r="E138" s="8">
        <f t="shared" si="17"/>
        <v>170</v>
      </c>
      <c r="F138" s="8">
        <f t="shared" si="17"/>
        <v>170</v>
      </c>
      <c r="G138" s="8">
        <f t="shared" si="17"/>
        <v>170</v>
      </c>
      <c r="H138" s="8">
        <f t="shared" si="17"/>
        <v>170</v>
      </c>
      <c r="I138" s="8">
        <f t="shared" si="17"/>
        <v>170</v>
      </c>
      <c r="J138" s="8">
        <f t="shared" si="17"/>
        <v>170</v>
      </c>
      <c r="K138" s="8">
        <f>K137</f>
        <v>0</v>
      </c>
      <c r="L138" s="8">
        <f>L137</f>
        <v>0</v>
      </c>
      <c r="M138" s="8">
        <f>M137</f>
        <v>0</v>
      </c>
      <c r="N138" s="8">
        <f>N137</f>
        <v>0</v>
      </c>
      <c r="O138" s="8">
        <f>O137</f>
        <v>0</v>
      </c>
      <c r="P138" s="59">
        <f>SUM(D138:O138)</f>
        <v>1190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 s="3" customFormat="1" ht="11.25">
      <c r="A139" s="16"/>
      <c r="B139" s="16"/>
      <c r="C139" s="11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139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2" customFormat="1" ht="11.25">
      <c r="A140" s="177" t="s">
        <v>13</v>
      </c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25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5"/>
      <c r="AC140" s="25"/>
      <c r="AD140" s="25"/>
      <c r="AE140" s="25"/>
      <c r="AF140" s="25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s="2" customFormat="1" ht="22.5">
      <c r="A141" s="30" t="s">
        <v>43</v>
      </c>
      <c r="B141" s="34" t="s">
        <v>44</v>
      </c>
      <c r="C141" s="30" t="s">
        <v>154</v>
      </c>
      <c r="D141" s="35">
        <v>1100</v>
      </c>
      <c r="E141" s="37">
        <v>1100</v>
      </c>
      <c r="F141" s="37">
        <v>1100</v>
      </c>
      <c r="G141" s="37">
        <v>1100</v>
      </c>
      <c r="H141" s="37">
        <v>1100</v>
      </c>
      <c r="I141" s="37">
        <v>1100</v>
      </c>
      <c r="J141" s="37">
        <v>1100</v>
      </c>
      <c r="K141" s="37"/>
      <c r="L141" s="37"/>
      <c r="M141" s="37"/>
      <c r="N141" s="37"/>
      <c r="O141" s="77"/>
      <c r="P141" s="57">
        <f>SUM(D141:O141)</f>
        <v>7700</v>
      </c>
      <c r="Q141" s="25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5"/>
      <c r="AC141" s="25"/>
      <c r="AD141" s="25"/>
      <c r="AE141" s="25"/>
      <c r="AF141" s="25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1:256" s="2" customFormat="1" ht="33.75">
      <c r="A142" s="30" t="s">
        <v>328</v>
      </c>
      <c r="B142" s="34" t="s">
        <v>329</v>
      </c>
      <c r="C142" s="30" t="s">
        <v>330</v>
      </c>
      <c r="D142" s="35">
        <v>0</v>
      </c>
      <c r="E142" s="37">
        <v>0</v>
      </c>
      <c r="F142" s="36">
        <v>0</v>
      </c>
      <c r="G142" s="37">
        <v>0</v>
      </c>
      <c r="H142" s="100">
        <v>0</v>
      </c>
      <c r="I142" s="100">
        <v>0</v>
      </c>
      <c r="J142" s="37">
        <v>881</v>
      </c>
      <c r="K142" s="37"/>
      <c r="L142" s="37"/>
      <c r="M142" s="37"/>
      <c r="N142" s="37"/>
      <c r="O142" s="77"/>
      <c r="P142" s="147">
        <f>SUM(D142:O142)</f>
        <v>881</v>
      </c>
      <c r="Q142" s="25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5"/>
      <c r="AC142" s="25"/>
      <c r="AD142" s="25"/>
      <c r="AE142" s="25"/>
      <c r="AF142" s="25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1:256" s="2" customFormat="1" ht="11.25">
      <c r="A143" s="6" t="s">
        <v>0</v>
      </c>
      <c r="B143" s="6"/>
      <c r="C143" s="112"/>
      <c r="D143" s="8">
        <f>SUM(D141:D142)</f>
        <v>1100</v>
      </c>
      <c r="E143" s="8">
        <f aca="true" t="shared" si="18" ref="E143:O143">SUM(E141:E142)</f>
        <v>1100</v>
      </c>
      <c r="F143" s="8">
        <f t="shared" si="18"/>
        <v>1100</v>
      </c>
      <c r="G143" s="8">
        <f t="shared" si="18"/>
        <v>1100</v>
      </c>
      <c r="H143" s="8">
        <f t="shared" si="18"/>
        <v>1100</v>
      </c>
      <c r="I143" s="8">
        <f t="shared" si="18"/>
        <v>1100</v>
      </c>
      <c r="J143" s="8">
        <f t="shared" si="18"/>
        <v>1981</v>
      </c>
      <c r="K143" s="8">
        <f t="shared" si="18"/>
        <v>0</v>
      </c>
      <c r="L143" s="8">
        <f t="shared" si="18"/>
        <v>0</v>
      </c>
      <c r="M143" s="8">
        <f t="shared" si="18"/>
        <v>0</v>
      </c>
      <c r="N143" s="8">
        <f t="shared" si="18"/>
        <v>0</v>
      </c>
      <c r="O143" s="8">
        <f t="shared" si="18"/>
        <v>0</v>
      </c>
      <c r="P143" s="59">
        <f>SUM(D143:O143)</f>
        <v>8581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1:256" s="3" customFormat="1" ht="11.25">
      <c r="A144" s="16"/>
      <c r="B144" s="16"/>
      <c r="C144" s="11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139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2" customFormat="1" ht="11.25">
      <c r="A145" s="177" t="s">
        <v>85</v>
      </c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5"/>
      <c r="AC145" s="25"/>
      <c r="AD145" s="1"/>
      <c r="AE145" s="1"/>
      <c r="AF145" s="1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1:256" s="2" customFormat="1" ht="22.5">
      <c r="A146" s="30" t="s">
        <v>110</v>
      </c>
      <c r="B146" s="65" t="s">
        <v>76</v>
      </c>
      <c r="C146" s="33" t="s">
        <v>79</v>
      </c>
      <c r="D146" s="50">
        <v>500</v>
      </c>
      <c r="E146" s="51">
        <v>500</v>
      </c>
      <c r="F146" s="51">
        <v>500</v>
      </c>
      <c r="G146" s="51">
        <v>500</v>
      </c>
      <c r="H146" s="51">
        <v>500</v>
      </c>
      <c r="I146" s="51">
        <v>500</v>
      </c>
      <c r="J146" s="51">
        <v>500</v>
      </c>
      <c r="K146" s="51"/>
      <c r="L146" s="48"/>
      <c r="M146" s="51"/>
      <c r="N146" s="51"/>
      <c r="O146" s="61"/>
      <c r="P146" s="144">
        <f>SUM(D146:O146)</f>
        <v>3500</v>
      </c>
      <c r="Q146" s="1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5"/>
      <c r="AC146" s="25"/>
      <c r="AD146" s="1"/>
      <c r="AE146" s="1"/>
      <c r="AF146" s="1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s="2" customFormat="1" ht="22.5">
      <c r="A147" s="30" t="s">
        <v>110</v>
      </c>
      <c r="B147" s="65" t="s">
        <v>76</v>
      </c>
      <c r="C147" s="33" t="s">
        <v>79</v>
      </c>
      <c r="D147" s="50">
        <v>150</v>
      </c>
      <c r="E147" s="51">
        <v>150</v>
      </c>
      <c r="F147" s="51">
        <v>150</v>
      </c>
      <c r="G147" s="51">
        <v>150</v>
      </c>
      <c r="H147" s="51">
        <v>150</v>
      </c>
      <c r="I147" s="51">
        <v>150</v>
      </c>
      <c r="J147" s="51">
        <v>150</v>
      </c>
      <c r="K147" s="51"/>
      <c r="L147" s="48"/>
      <c r="M147" s="51"/>
      <c r="N147" s="51"/>
      <c r="O147" s="61"/>
      <c r="P147" s="144">
        <f aca="true" t="shared" si="19" ref="P147:P154">SUM(D147:O147)</f>
        <v>1050</v>
      </c>
      <c r="Q147" s="1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5"/>
      <c r="AC147" s="25"/>
      <c r="AD147" s="1"/>
      <c r="AE147" s="1"/>
      <c r="AF147" s="1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1:256" s="2" customFormat="1" ht="22.5" customHeight="1">
      <c r="A148" s="32" t="s">
        <v>127</v>
      </c>
      <c r="B148" s="65" t="s">
        <v>128</v>
      </c>
      <c r="C148" s="33" t="s">
        <v>132</v>
      </c>
      <c r="D148" s="50">
        <v>6300</v>
      </c>
      <c r="E148" s="51">
        <v>6300</v>
      </c>
      <c r="F148" s="51">
        <v>6300</v>
      </c>
      <c r="G148" s="51">
        <v>6300</v>
      </c>
      <c r="H148" s="51">
        <v>6300</v>
      </c>
      <c r="I148" s="51">
        <v>6300</v>
      </c>
      <c r="J148" s="51">
        <v>6300</v>
      </c>
      <c r="K148" s="51"/>
      <c r="L148" s="48"/>
      <c r="M148" s="51"/>
      <c r="N148" s="51"/>
      <c r="O148" s="61"/>
      <c r="P148" s="144">
        <f t="shared" si="19"/>
        <v>44100</v>
      </c>
      <c r="Q148" s="1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5"/>
      <c r="AC148" s="25"/>
      <c r="AD148" s="1"/>
      <c r="AE148" s="1"/>
      <c r="AF148" s="1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256" s="2" customFormat="1" ht="22.5">
      <c r="A149" s="68" t="s">
        <v>174</v>
      </c>
      <c r="B149" s="63" t="s">
        <v>137</v>
      </c>
      <c r="C149" s="33" t="s">
        <v>159</v>
      </c>
      <c r="D149" s="50">
        <v>12600</v>
      </c>
      <c r="E149" s="48">
        <v>11700</v>
      </c>
      <c r="F149" s="51">
        <v>12600</v>
      </c>
      <c r="G149" s="75">
        <v>0</v>
      </c>
      <c r="H149" s="75">
        <v>0</v>
      </c>
      <c r="I149" s="75">
        <v>0</v>
      </c>
      <c r="J149" s="75">
        <v>0</v>
      </c>
      <c r="K149" s="51"/>
      <c r="L149" s="48"/>
      <c r="M149" s="51"/>
      <c r="N149" s="51"/>
      <c r="O149" s="61"/>
      <c r="P149" s="144">
        <f t="shared" si="19"/>
        <v>36900</v>
      </c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1:256" s="2" customFormat="1" ht="21" customHeight="1">
      <c r="A150" s="125" t="s">
        <v>361</v>
      </c>
      <c r="B150" s="121" t="s">
        <v>305</v>
      </c>
      <c r="C150" s="128" t="s">
        <v>331</v>
      </c>
      <c r="D150" s="50">
        <v>0</v>
      </c>
      <c r="E150" s="48">
        <v>0</v>
      </c>
      <c r="F150" s="75">
        <v>0</v>
      </c>
      <c r="G150" s="75">
        <v>0</v>
      </c>
      <c r="H150" s="75">
        <v>0</v>
      </c>
      <c r="I150" s="51">
        <v>29000</v>
      </c>
      <c r="J150" s="50">
        <v>58000</v>
      </c>
      <c r="K150" s="51"/>
      <c r="L150" s="48"/>
      <c r="M150" s="51"/>
      <c r="N150" s="51"/>
      <c r="O150" s="61"/>
      <c r="P150" s="147">
        <f t="shared" si="19"/>
        <v>87000</v>
      </c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1:256" s="2" customFormat="1" ht="21" customHeight="1">
      <c r="A151" s="68" t="s">
        <v>332</v>
      </c>
      <c r="B151" s="123" t="s">
        <v>333</v>
      </c>
      <c r="C151" s="33" t="s">
        <v>334</v>
      </c>
      <c r="D151" s="50">
        <v>0</v>
      </c>
      <c r="E151" s="48">
        <v>0</v>
      </c>
      <c r="F151" s="51">
        <v>108000</v>
      </c>
      <c r="G151" s="75">
        <v>0</v>
      </c>
      <c r="H151" s="75">
        <v>0</v>
      </c>
      <c r="I151" s="75">
        <v>0</v>
      </c>
      <c r="J151" s="50">
        <v>55000</v>
      </c>
      <c r="K151" s="51"/>
      <c r="L151" s="48"/>
      <c r="M151" s="51"/>
      <c r="N151" s="51"/>
      <c r="O151" s="61"/>
      <c r="P151" s="144">
        <f t="shared" si="19"/>
        <v>163000</v>
      </c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1:256" s="2" customFormat="1" ht="21" customHeight="1">
      <c r="A152" s="68" t="s">
        <v>335</v>
      </c>
      <c r="B152" s="129" t="s">
        <v>336</v>
      </c>
      <c r="C152" s="70" t="s">
        <v>337</v>
      </c>
      <c r="D152" s="50">
        <v>0</v>
      </c>
      <c r="E152" s="48">
        <v>0</v>
      </c>
      <c r="F152" s="51">
        <v>614400</v>
      </c>
      <c r="G152" s="75">
        <v>0</v>
      </c>
      <c r="H152" s="75">
        <v>0</v>
      </c>
      <c r="I152" s="75">
        <v>0</v>
      </c>
      <c r="J152" s="75">
        <v>0</v>
      </c>
      <c r="K152" s="51"/>
      <c r="L152" s="48"/>
      <c r="M152" s="51"/>
      <c r="N152" s="51"/>
      <c r="O152" s="61"/>
      <c r="P152" s="144">
        <f t="shared" si="19"/>
        <v>614400</v>
      </c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1:256" s="2" customFormat="1" ht="21" customHeight="1">
      <c r="A153" s="68" t="s">
        <v>338</v>
      </c>
      <c r="B153" s="121" t="s">
        <v>339</v>
      </c>
      <c r="C153" s="33" t="s">
        <v>340</v>
      </c>
      <c r="D153" s="50">
        <v>0</v>
      </c>
      <c r="E153" s="48">
        <v>0</v>
      </c>
      <c r="F153" s="51">
        <v>5040</v>
      </c>
      <c r="G153" s="75">
        <v>0</v>
      </c>
      <c r="H153" s="51">
        <f>4000+1500</f>
        <v>5500</v>
      </c>
      <c r="I153" s="51">
        <v>4000</v>
      </c>
      <c r="J153" s="50">
        <v>4000</v>
      </c>
      <c r="K153" s="51"/>
      <c r="L153" s="48"/>
      <c r="M153" s="51"/>
      <c r="N153" s="51"/>
      <c r="O153" s="61"/>
      <c r="P153" s="144">
        <f t="shared" si="19"/>
        <v>18540</v>
      </c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 s="2" customFormat="1" ht="21" customHeight="1">
      <c r="A154" s="68" t="s">
        <v>341</v>
      </c>
      <c r="B154" s="121" t="s">
        <v>342</v>
      </c>
      <c r="C154" s="33" t="s">
        <v>343</v>
      </c>
      <c r="D154" s="50">
        <v>0</v>
      </c>
      <c r="E154" s="48">
        <v>0</v>
      </c>
      <c r="F154" s="51">
        <v>0</v>
      </c>
      <c r="G154" s="51">
        <v>283509</v>
      </c>
      <c r="H154" s="75">
        <v>0</v>
      </c>
      <c r="I154" s="75">
        <v>0</v>
      </c>
      <c r="J154" s="75">
        <v>0</v>
      </c>
      <c r="K154" s="51"/>
      <c r="L154" s="48"/>
      <c r="M154" s="51"/>
      <c r="N154" s="51"/>
      <c r="O154" s="61"/>
      <c r="P154" s="144">
        <f t="shared" si="19"/>
        <v>283509</v>
      </c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256" s="2" customFormat="1" ht="11.25">
      <c r="A155" s="6" t="s">
        <v>0</v>
      </c>
      <c r="B155" s="6"/>
      <c r="C155" s="112"/>
      <c r="D155" s="8">
        <f aca="true" t="shared" si="20" ref="D155:J155">SUM(D146:D154)</f>
        <v>19550</v>
      </c>
      <c r="E155" s="8">
        <f t="shared" si="20"/>
        <v>18650</v>
      </c>
      <c r="F155" s="8">
        <f t="shared" si="20"/>
        <v>746990</v>
      </c>
      <c r="G155" s="8">
        <f t="shared" si="20"/>
        <v>290459</v>
      </c>
      <c r="H155" s="8">
        <f t="shared" si="20"/>
        <v>12450</v>
      </c>
      <c r="I155" s="8">
        <f t="shared" si="20"/>
        <v>39950</v>
      </c>
      <c r="J155" s="8">
        <f t="shared" si="20"/>
        <v>123950</v>
      </c>
      <c r="K155" s="8">
        <f>SUM(K146:K149)</f>
        <v>0</v>
      </c>
      <c r="L155" s="8">
        <f>SUM(L146:L149)</f>
        <v>0</v>
      </c>
      <c r="M155" s="8">
        <f>SUM(M146:M149)</f>
        <v>0</v>
      </c>
      <c r="N155" s="8">
        <f>SUM(N146:N149)</f>
        <v>0</v>
      </c>
      <c r="O155" s="8">
        <f>SUM(O146:O149)</f>
        <v>0</v>
      </c>
      <c r="P155" s="59">
        <f>SUM(D155:O155)</f>
        <v>1251999</v>
      </c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3:16" s="16" customFormat="1" ht="11.25">
      <c r="C156" s="11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139"/>
    </row>
    <row r="157" spans="1:256" s="2" customFormat="1" ht="11.25" customHeight="1">
      <c r="A157" s="177" t="s">
        <v>71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5"/>
      <c r="AC157" s="25"/>
      <c r="AD157" s="1"/>
      <c r="AE157" s="1"/>
      <c r="AF157" s="1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1:256" s="2" customFormat="1" ht="42.75" customHeight="1">
      <c r="A158" s="31" t="s">
        <v>142</v>
      </c>
      <c r="B158" s="28" t="s">
        <v>143</v>
      </c>
      <c r="C158" s="30" t="s">
        <v>160</v>
      </c>
      <c r="D158" s="46">
        <v>2000</v>
      </c>
      <c r="E158" s="46">
        <v>2130.44</v>
      </c>
      <c r="F158" s="46">
        <v>2408</v>
      </c>
      <c r="G158" s="46">
        <v>14882.94</v>
      </c>
      <c r="H158" s="46">
        <v>24003.95</v>
      </c>
      <c r="I158" s="78">
        <v>23477.99</v>
      </c>
      <c r="J158" s="78">
        <v>14172.84</v>
      </c>
      <c r="K158" s="78"/>
      <c r="L158" s="78"/>
      <c r="M158" s="82"/>
      <c r="N158" s="52"/>
      <c r="O158" s="82"/>
      <c r="P158" s="57">
        <f>SUM(D158:O158)</f>
        <v>83076.16</v>
      </c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1:256" s="2" customFormat="1" ht="11.25">
      <c r="A159" s="6" t="s">
        <v>0</v>
      </c>
      <c r="B159" s="6"/>
      <c r="C159" s="112"/>
      <c r="D159" s="8">
        <f>D158</f>
        <v>2000</v>
      </c>
      <c r="E159" s="8">
        <f aca="true" t="shared" si="21" ref="E159:O159">E158</f>
        <v>2130.44</v>
      </c>
      <c r="F159" s="8">
        <f t="shared" si="21"/>
        <v>2408</v>
      </c>
      <c r="G159" s="8">
        <f t="shared" si="21"/>
        <v>14882.94</v>
      </c>
      <c r="H159" s="8">
        <f t="shared" si="21"/>
        <v>24003.95</v>
      </c>
      <c r="I159" s="8">
        <f t="shared" si="21"/>
        <v>23477.99</v>
      </c>
      <c r="J159" s="8">
        <f t="shared" si="21"/>
        <v>14172.84</v>
      </c>
      <c r="K159" s="8">
        <f t="shared" si="21"/>
        <v>0</v>
      </c>
      <c r="L159" s="8">
        <f t="shared" si="21"/>
        <v>0</v>
      </c>
      <c r="M159" s="8">
        <f t="shared" si="21"/>
        <v>0</v>
      </c>
      <c r="N159" s="8">
        <f t="shared" si="21"/>
        <v>0</v>
      </c>
      <c r="O159" s="8">
        <f t="shared" si="21"/>
        <v>0</v>
      </c>
      <c r="P159" s="59">
        <f>SUM(D159:O159)</f>
        <v>83076.16</v>
      </c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1:256" s="3" customFormat="1" ht="11.25">
      <c r="A160" s="16"/>
      <c r="B160" s="16"/>
      <c r="C160" s="11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139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2" customFormat="1" ht="11.25">
      <c r="A161" s="171" t="s">
        <v>74</v>
      </c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2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5"/>
      <c r="AC161" s="25"/>
      <c r="AD161" s="25"/>
      <c r="AE161" s="25"/>
      <c r="AF161" s="25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1:256" s="2" customFormat="1" ht="56.25">
      <c r="A162" s="68" t="s">
        <v>162</v>
      </c>
      <c r="B162" s="65" t="s">
        <v>163</v>
      </c>
      <c r="C162" s="33" t="s">
        <v>164</v>
      </c>
      <c r="D162" s="46">
        <v>4706.1</v>
      </c>
      <c r="E162" s="48">
        <v>4761.02</v>
      </c>
      <c r="F162" s="51">
        <v>5972.4</v>
      </c>
      <c r="G162" s="170">
        <v>3131.68</v>
      </c>
      <c r="H162" s="159">
        <v>3426.04</v>
      </c>
      <c r="I162" s="48">
        <v>4484.3</v>
      </c>
      <c r="J162" s="48">
        <v>3987.14</v>
      </c>
      <c r="K162" s="160"/>
      <c r="L162" s="160"/>
      <c r="M162" s="160"/>
      <c r="N162" s="160"/>
      <c r="O162" s="161"/>
      <c r="P162" s="144">
        <f>SUM(D162:O162)</f>
        <v>30468.68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</row>
    <row r="163" spans="1:256" s="2" customFormat="1" ht="11.25">
      <c r="A163" s="10" t="s">
        <v>0</v>
      </c>
      <c r="B163" s="10"/>
      <c r="C163" s="116"/>
      <c r="D163" s="11">
        <f aca="true" t="shared" si="22" ref="D163:O163">SUM(D162:D162)</f>
        <v>4706.1</v>
      </c>
      <c r="E163" s="11">
        <f t="shared" si="22"/>
        <v>4761.02</v>
      </c>
      <c r="F163" s="11">
        <f t="shared" si="22"/>
        <v>5972.4</v>
      </c>
      <c r="G163" s="11">
        <f t="shared" si="22"/>
        <v>3131.68</v>
      </c>
      <c r="H163" s="11">
        <f t="shared" si="22"/>
        <v>3426.04</v>
      </c>
      <c r="I163" s="11">
        <f t="shared" si="22"/>
        <v>4484.3</v>
      </c>
      <c r="J163" s="11">
        <f t="shared" si="22"/>
        <v>3987.14</v>
      </c>
      <c r="K163" s="11">
        <f t="shared" si="22"/>
        <v>0</v>
      </c>
      <c r="L163" s="11">
        <f t="shared" si="22"/>
        <v>0</v>
      </c>
      <c r="M163" s="11">
        <f t="shared" si="22"/>
        <v>0</v>
      </c>
      <c r="N163" s="11">
        <f t="shared" si="22"/>
        <v>0</v>
      </c>
      <c r="O163" s="11">
        <f t="shared" si="22"/>
        <v>0</v>
      </c>
      <c r="P163" s="59">
        <f>SUM(D163:O163)</f>
        <v>30468.68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</row>
    <row r="164" spans="1:256" s="19" customFormat="1" ht="11.25">
      <c r="A164" s="18"/>
      <c r="B164" s="18"/>
      <c r="C164" s="117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140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2" customFormat="1" ht="11.25">
      <c r="A165" s="177" t="s">
        <v>72</v>
      </c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25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5"/>
      <c r="AC165" s="25"/>
      <c r="AD165" s="25"/>
      <c r="AE165" s="25"/>
      <c r="AF165" s="25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256" s="2" customFormat="1" ht="16.5" customHeight="1">
      <c r="A166" s="68" t="s">
        <v>11</v>
      </c>
      <c r="B166" s="34" t="s">
        <v>16</v>
      </c>
      <c r="C166" s="33" t="s">
        <v>23</v>
      </c>
      <c r="D166" s="37">
        <v>63097.18</v>
      </c>
      <c r="E166" s="37">
        <v>76881.73</v>
      </c>
      <c r="F166" s="36">
        <v>111393.33</v>
      </c>
      <c r="G166" s="36">
        <f>3005.87+10226.49</f>
        <v>13232.36</v>
      </c>
      <c r="H166" s="37">
        <v>22153.04</v>
      </c>
      <c r="I166" s="37">
        <v>23680.85</v>
      </c>
      <c r="J166" s="37">
        <v>15285.74</v>
      </c>
      <c r="K166" s="37"/>
      <c r="L166" s="37"/>
      <c r="M166" s="37"/>
      <c r="N166" s="37"/>
      <c r="O166" s="37"/>
      <c r="P166" s="57">
        <f>SUM(D166:O166)</f>
        <v>325724.2299999999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</row>
    <row r="167" spans="1:256" s="2" customFormat="1" ht="22.5">
      <c r="A167" s="31" t="s">
        <v>111</v>
      </c>
      <c r="B167" s="34" t="s">
        <v>32</v>
      </c>
      <c r="C167" s="33" t="s">
        <v>263</v>
      </c>
      <c r="D167" s="46">
        <v>12518.53</v>
      </c>
      <c r="E167" s="37">
        <v>12009.02</v>
      </c>
      <c r="F167" s="37">
        <v>21916.17</v>
      </c>
      <c r="G167" s="37">
        <v>3094.47</v>
      </c>
      <c r="H167" s="162">
        <v>0</v>
      </c>
      <c r="I167" s="162">
        <v>0</v>
      </c>
      <c r="J167" s="162">
        <v>0</v>
      </c>
      <c r="K167" s="37"/>
      <c r="L167" s="37"/>
      <c r="M167" s="37"/>
      <c r="N167" s="37"/>
      <c r="O167" s="77"/>
      <c r="P167" s="57">
        <f>SUM(D167:O167)</f>
        <v>49538.19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</row>
    <row r="168" spans="1:256" s="2" customFormat="1" ht="11.25">
      <c r="A168" s="6" t="s">
        <v>0</v>
      </c>
      <c r="B168" s="6"/>
      <c r="C168" s="112"/>
      <c r="D168" s="8">
        <f aca="true" t="shared" si="23" ref="D168:O168">SUM(D166:D167)</f>
        <v>75615.71</v>
      </c>
      <c r="E168" s="8">
        <f t="shared" si="23"/>
        <v>88890.75</v>
      </c>
      <c r="F168" s="8">
        <f t="shared" si="23"/>
        <v>133309.5</v>
      </c>
      <c r="G168" s="8">
        <f t="shared" si="23"/>
        <v>16326.83</v>
      </c>
      <c r="H168" s="8">
        <f t="shared" si="23"/>
        <v>22153.04</v>
      </c>
      <c r="I168" s="8">
        <f t="shared" si="23"/>
        <v>23680.85</v>
      </c>
      <c r="J168" s="8">
        <f t="shared" si="23"/>
        <v>15285.74</v>
      </c>
      <c r="K168" s="8">
        <f t="shared" si="23"/>
        <v>0</v>
      </c>
      <c r="L168" s="8">
        <f t="shared" si="23"/>
        <v>0</v>
      </c>
      <c r="M168" s="8">
        <f t="shared" si="23"/>
        <v>0</v>
      </c>
      <c r="N168" s="8">
        <f t="shared" si="23"/>
        <v>0</v>
      </c>
      <c r="O168" s="8">
        <f t="shared" si="23"/>
        <v>0</v>
      </c>
      <c r="P168" s="59">
        <f>SUM(D168:O168)</f>
        <v>375262.42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</row>
    <row r="169" spans="1:256" s="2" customFormat="1" ht="11.25">
      <c r="A169" s="20"/>
      <c r="B169" s="20"/>
      <c r="C169" s="113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139"/>
      <c r="Q169" s="25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5"/>
      <c r="AC169" s="25"/>
      <c r="AD169" s="25"/>
      <c r="AE169" s="25"/>
      <c r="AF169" s="25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</row>
    <row r="170" spans="1:256" s="2" customFormat="1" ht="11.25">
      <c r="A170" s="171" t="s">
        <v>115</v>
      </c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25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5"/>
      <c r="AC170" s="25"/>
      <c r="AD170" s="25"/>
      <c r="AE170" s="25"/>
      <c r="AF170" s="25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</row>
    <row r="171" spans="1:256" s="40" customFormat="1" ht="44.25" customHeight="1">
      <c r="A171" s="29" t="s">
        <v>188</v>
      </c>
      <c r="B171" s="38" t="s">
        <v>189</v>
      </c>
      <c r="C171" s="42" t="s">
        <v>190</v>
      </c>
      <c r="D171" s="46">
        <v>3000</v>
      </c>
      <c r="E171" s="46">
        <v>3000</v>
      </c>
      <c r="F171" s="46">
        <v>3000</v>
      </c>
      <c r="G171" s="163">
        <v>3465.2</v>
      </c>
      <c r="H171" s="35">
        <v>3465.2</v>
      </c>
      <c r="I171" s="35">
        <v>3465.2</v>
      </c>
      <c r="J171" s="46">
        <v>3465.2</v>
      </c>
      <c r="K171" s="48"/>
      <c r="L171" s="48"/>
      <c r="M171" s="48"/>
      <c r="N171" s="48"/>
      <c r="O171" s="48"/>
      <c r="P171" s="57">
        <f>SUM(D171:O171)</f>
        <v>22860.800000000003</v>
      </c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  <c r="IV171" s="39"/>
    </row>
    <row r="172" spans="1:256" s="2" customFormat="1" ht="11.25">
      <c r="A172" s="6" t="s">
        <v>0</v>
      </c>
      <c r="B172" s="5"/>
      <c r="C172" s="118"/>
      <c r="D172" s="15">
        <f aca="true" t="shared" si="24" ref="D172:J172">SUM(D171:D171)</f>
        <v>3000</v>
      </c>
      <c r="E172" s="15">
        <f t="shared" si="24"/>
        <v>3000</v>
      </c>
      <c r="F172" s="15">
        <f t="shared" si="24"/>
        <v>3000</v>
      </c>
      <c r="G172" s="15">
        <f t="shared" si="24"/>
        <v>3465.2</v>
      </c>
      <c r="H172" s="15">
        <f t="shared" si="24"/>
        <v>3465.2</v>
      </c>
      <c r="I172" s="15">
        <f t="shared" si="24"/>
        <v>3465.2</v>
      </c>
      <c r="J172" s="15">
        <f t="shared" si="24"/>
        <v>3465.2</v>
      </c>
      <c r="K172" s="15">
        <f>SUM(K171)</f>
        <v>0</v>
      </c>
      <c r="L172" s="15">
        <f>SUM(L171)</f>
        <v>0</v>
      </c>
      <c r="M172" s="89"/>
      <c r="N172" s="15">
        <f>SUM(N171)</f>
        <v>0</v>
      </c>
      <c r="O172" s="88"/>
      <c r="P172" s="59">
        <f>SUM(D172:O172)</f>
        <v>22860.800000000003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1:256" s="3" customFormat="1" ht="11.25">
      <c r="A173" s="16"/>
      <c r="B173" s="16"/>
      <c r="C173" s="11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139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16" s="16" customFormat="1" ht="11.25">
      <c r="A174" s="171" t="s">
        <v>149</v>
      </c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</row>
    <row r="175" spans="1:16" s="16" customFormat="1" ht="45">
      <c r="A175" s="29" t="s">
        <v>173</v>
      </c>
      <c r="B175" s="38" t="s">
        <v>179</v>
      </c>
      <c r="C175" s="55" t="s">
        <v>151</v>
      </c>
      <c r="D175" s="50">
        <v>5000</v>
      </c>
      <c r="E175" s="51">
        <v>5000</v>
      </c>
      <c r="F175" s="51">
        <v>5000</v>
      </c>
      <c r="G175" s="51">
        <v>5000</v>
      </c>
      <c r="H175" s="51">
        <v>5000</v>
      </c>
      <c r="I175" s="48">
        <v>5000</v>
      </c>
      <c r="J175" s="48">
        <v>5000</v>
      </c>
      <c r="K175" s="48"/>
      <c r="L175" s="48"/>
      <c r="M175" s="48"/>
      <c r="N175" s="48"/>
      <c r="O175" s="61"/>
      <c r="P175" s="57">
        <f>SUM(D175:O175)</f>
        <v>35000</v>
      </c>
    </row>
    <row r="176" spans="1:16" s="16" customFormat="1" ht="11.25">
      <c r="A176" s="6" t="s">
        <v>0</v>
      </c>
      <c r="B176" s="5"/>
      <c r="C176" s="118"/>
      <c r="D176" s="15">
        <f aca="true" t="shared" si="25" ref="D176:J176">SUM(D175)</f>
        <v>5000</v>
      </c>
      <c r="E176" s="15">
        <f t="shared" si="25"/>
        <v>5000</v>
      </c>
      <c r="F176" s="15">
        <f t="shared" si="25"/>
        <v>5000</v>
      </c>
      <c r="G176" s="15">
        <f t="shared" si="25"/>
        <v>5000</v>
      </c>
      <c r="H176" s="15">
        <f t="shared" si="25"/>
        <v>5000</v>
      </c>
      <c r="I176" s="15">
        <f t="shared" si="25"/>
        <v>5000</v>
      </c>
      <c r="J176" s="15">
        <f t="shared" si="25"/>
        <v>5000</v>
      </c>
      <c r="K176" s="15"/>
      <c r="L176" s="15"/>
      <c r="M176" s="89"/>
      <c r="N176" s="15"/>
      <c r="O176" s="88"/>
      <c r="P176" s="59">
        <f>SUM(D176:O176)</f>
        <v>35000</v>
      </c>
    </row>
    <row r="177" spans="3:16" s="16" customFormat="1" ht="11.25">
      <c r="C177" s="11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139"/>
    </row>
    <row r="178" spans="1:256" s="2" customFormat="1" ht="11.25">
      <c r="A178" s="171" t="s">
        <v>82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25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5"/>
      <c r="AC178" s="25"/>
      <c r="AD178" s="25"/>
      <c r="AE178" s="25"/>
      <c r="AF178" s="25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 s="2" customFormat="1" ht="22.5">
      <c r="A179" s="30" t="s">
        <v>41</v>
      </c>
      <c r="B179" s="65" t="s">
        <v>42</v>
      </c>
      <c r="C179" s="33" t="s">
        <v>264</v>
      </c>
      <c r="D179" s="51">
        <v>219.9</v>
      </c>
      <c r="E179" s="48">
        <v>219.9</v>
      </c>
      <c r="F179" s="48">
        <v>219.9</v>
      </c>
      <c r="G179" s="48">
        <v>219.9</v>
      </c>
      <c r="H179" s="48">
        <v>219.9</v>
      </c>
      <c r="I179" s="48">
        <v>219.9</v>
      </c>
      <c r="J179" s="48">
        <v>219.9</v>
      </c>
      <c r="K179" s="48"/>
      <c r="L179" s="48"/>
      <c r="M179" s="48"/>
      <c r="N179" s="48"/>
      <c r="O179" s="61"/>
      <c r="P179" s="57">
        <f>SUM(D179:O179)</f>
        <v>1539.3000000000002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 s="2" customFormat="1" ht="11.25">
      <c r="A180" s="10" t="s">
        <v>0</v>
      </c>
      <c r="B180" s="10"/>
      <c r="C180" s="116"/>
      <c r="D180" s="11">
        <f>SUM(D179:D179)</f>
        <v>219.9</v>
      </c>
      <c r="E180" s="11">
        <f aca="true" t="shared" si="26" ref="E180:O180">SUM(E179:E179)</f>
        <v>219.9</v>
      </c>
      <c r="F180" s="11">
        <f t="shared" si="26"/>
        <v>219.9</v>
      </c>
      <c r="G180" s="11">
        <f t="shared" si="26"/>
        <v>219.9</v>
      </c>
      <c r="H180" s="11">
        <f t="shared" si="26"/>
        <v>219.9</v>
      </c>
      <c r="I180" s="11">
        <f>SUM(I179:I179)</f>
        <v>219.9</v>
      </c>
      <c r="J180" s="11">
        <f>SUM(J179:J179)</f>
        <v>219.9</v>
      </c>
      <c r="K180" s="11">
        <f t="shared" si="26"/>
        <v>0</v>
      </c>
      <c r="L180" s="11">
        <f t="shared" si="26"/>
        <v>0</v>
      </c>
      <c r="M180" s="11">
        <f t="shared" si="26"/>
        <v>0</v>
      </c>
      <c r="N180" s="11">
        <f t="shared" si="26"/>
        <v>0</v>
      </c>
      <c r="O180" s="11">
        <f t="shared" si="26"/>
        <v>0</v>
      </c>
      <c r="P180" s="59">
        <f>SUM(D180:O180)</f>
        <v>1539.3000000000002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 s="19" customFormat="1" ht="11.25">
      <c r="A181" s="18"/>
      <c r="B181" s="18"/>
      <c r="C181" s="117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140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s="2" customFormat="1" ht="11.25">
      <c r="A182" s="171" t="s">
        <v>113</v>
      </c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25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5"/>
      <c r="AC182" s="25"/>
      <c r="AD182" s="25"/>
      <c r="AE182" s="25"/>
      <c r="AF182" s="25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 s="2" customFormat="1" ht="11.25">
      <c r="A183" s="87" t="s">
        <v>265</v>
      </c>
      <c r="B183" s="86" t="s">
        <v>118</v>
      </c>
      <c r="C183" s="86" t="s">
        <v>116</v>
      </c>
      <c r="D183" s="50">
        <v>788.85</v>
      </c>
      <c r="E183" s="164">
        <v>0</v>
      </c>
      <c r="F183" s="164">
        <v>0</v>
      </c>
      <c r="G183" s="164">
        <v>0</v>
      </c>
      <c r="H183" s="164">
        <v>0</v>
      </c>
      <c r="I183" s="75">
        <v>0</v>
      </c>
      <c r="J183" s="165">
        <v>0</v>
      </c>
      <c r="K183" s="48"/>
      <c r="L183" s="51"/>
      <c r="M183" s="48"/>
      <c r="N183" s="48"/>
      <c r="O183" s="61"/>
      <c r="P183" s="57">
        <f>SUM(D183:O183)</f>
        <v>788.85</v>
      </c>
      <c r="Q183" s="25"/>
      <c r="R183" s="26"/>
      <c r="S183" s="26"/>
      <c r="T183" s="26"/>
      <c r="U183" s="26"/>
      <c r="V183" s="109"/>
      <c r="W183" s="26"/>
      <c r="X183" s="26"/>
      <c r="Y183" s="26"/>
      <c r="Z183" s="26"/>
      <c r="AA183" s="26"/>
      <c r="AB183" s="25"/>
      <c r="AC183" s="25"/>
      <c r="AD183" s="25"/>
      <c r="AE183" s="25"/>
      <c r="AF183" s="25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 s="2" customFormat="1" ht="11.25">
      <c r="A184" s="87" t="s">
        <v>120</v>
      </c>
      <c r="B184" s="86" t="s">
        <v>119</v>
      </c>
      <c r="C184" s="86" t="s">
        <v>117</v>
      </c>
      <c r="D184" s="164">
        <v>0</v>
      </c>
      <c r="E184" s="164">
        <v>0</v>
      </c>
      <c r="F184" s="164">
        <v>0</v>
      </c>
      <c r="G184" s="164">
        <v>0</v>
      </c>
      <c r="H184" s="164">
        <v>0</v>
      </c>
      <c r="I184" s="75">
        <v>0</v>
      </c>
      <c r="J184" s="159">
        <v>0</v>
      </c>
      <c r="K184" s="75"/>
      <c r="L184" s="51"/>
      <c r="M184" s="48"/>
      <c r="N184" s="48"/>
      <c r="O184" s="61"/>
      <c r="P184" s="147">
        <f>SUM(D184:O184)</f>
        <v>0</v>
      </c>
      <c r="Q184" s="25"/>
      <c r="R184" s="26"/>
      <c r="S184" s="26"/>
      <c r="T184" s="26"/>
      <c r="U184" s="26"/>
      <c r="V184" s="109"/>
      <c r="W184" s="26"/>
      <c r="X184" s="26"/>
      <c r="Y184" s="26"/>
      <c r="Z184" s="26"/>
      <c r="AA184" s="26"/>
      <c r="AB184" s="25"/>
      <c r="AC184" s="25"/>
      <c r="AD184" s="25"/>
      <c r="AE184" s="25"/>
      <c r="AF184" s="25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256" s="2" customFormat="1" ht="11.25">
      <c r="A185" s="6" t="s">
        <v>0</v>
      </c>
      <c r="B185" s="5"/>
      <c r="C185" s="118"/>
      <c r="D185" s="81">
        <f aca="true" t="shared" si="27" ref="D185:O185">SUM(D183:D184)</f>
        <v>788.85</v>
      </c>
      <c r="E185" s="101">
        <f t="shared" si="27"/>
        <v>0</v>
      </c>
      <c r="F185" s="101">
        <f t="shared" si="27"/>
        <v>0</v>
      </c>
      <c r="G185" s="101">
        <f t="shared" si="27"/>
        <v>0</v>
      </c>
      <c r="H185" s="101">
        <f t="shared" si="27"/>
        <v>0</v>
      </c>
      <c r="I185" s="101">
        <f t="shared" si="27"/>
        <v>0</v>
      </c>
      <c r="J185" s="101">
        <f t="shared" si="27"/>
        <v>0</v>
      </c>
      <c r="K185" s="15">
        <f t="shared" si="27"/>
        <v>0</v>
      </c>
      <c r="L185" s="15">
        <f t="shared" si="27"/>
        <v>0</v>
      </c>
      <c r="M185" s="15">
        <f t="shared" si="27"/>
        <v>0</v>
      </c>
      <c r="N185" s="15">
        <f t="shared" si="27"/>
        <v>0</v>
      </c>
      <c r="O185" s="15">
        <f t="shared" si="27"/>
        <v>0</v>
      </c>
      <c r="P185" s="59">
        <f>SUM(D185:O185)</f>
        <v>788.85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1:256" s="3" customFormat="1" ht="11.25">
      <c r="A186" s="16"/>
      <c r="B186" s="16"/>
      <c r="C186" s="11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139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2" customFormat="1" ht="11.25">
      <c r="A187" s="171" t="s">
        <v>114</v>
      </c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25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5"/>
      <c r="AC187" s="25"/>
      <c r="AD187" s="25"/>
      <c r="AE187" s="25"/>
      <c r="AF187" s="25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  <row r="188" spans="1:256" s="2" customFormat="1" ht="22.5">
      <c r="A188" s="41" t="s">
        <v>266</v>
      </c>
      <c r="B188" s="38" t="s">
        <v>267</v>
      </c>
      <c r="C188" s="42" t="s">
        <v>121</v>
      </c>
      <c r="D188" s="48">
        <v>485.75</v>
      </c>
      <c r="E188" s="48">
        <v>622.35</v>
      </c>
      <c r="F188" s="51">
        <v>1062.75</v>
      </c>
      <c r="G188" s="51">
        <v>2049</v>
      </c>
      <c r="H188" s="51">
        <v>11945.42</v>
      </c>
      <c r="I188" s="51">
        <v>14745.43</v>
      </c>
      <c r="J188" s="48">
        <v>29232.4</v>
      </c>
      <c r="K188" s="51"/>
      <c r="L188" s="51"/>
      <c r="M188" s="48"/>
      <c r="N188" s="48"/>
      <c r="O188" s="61"/>
      <c r="P188" s="57">
        <f>SUM(D188:O188)</f>
        <v>60143.100000000006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</row>
    <row r="189" spans="1:256" s="2" customFormat="1" ht="22.5">
      <c r="A189" s="30" t="s">
        <v>180</v>
      </c>
      <c r="B189" s="34" t="s">
        <v>268</v>
      </c>
      <c r="C189" s="70" t="s">
        <v>181</v>
      </c>
      <c r="D189" s="37">
        <v>120</v>
      </c>
      <c r="E189" s="37">
        <v>120</v>
      </c>
      <c r="F189" s="37">
        <v>120</v>
      </c>
      <c r="G189" s="69">
        <v>0</v>
      </c>
      <c r="H189" s="69">
        <v>0</v>
      </c>
      <c r="I189" s="69">
        <v>0</v>
      </c>
      <c r="J189" s="77">
        <v>0</v>
      </c>
      <c r="K189" s="37"/>
      <c r="L189" s="37"/>
      <c r="M189" s="37"/>
      <c r="N189" s="48"/>
      <c r="O189" s="77"/>
      <c r="P189" s="57">
        <f>SUM(D189:O189)</f>
        <v>360</v>
      </c>
      <c r="Q189" s="25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5"/>
      <c r="AC189" s="25"/>
      <c r="AD189" s="25"/>
      <c r="AE189" s="25"/>
      <c r="AF189" s="25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</row>
    <row r="190" spans="1:256" s="2" customFormat="1" ht="11.25">
      <c r="A190" s="30" t="s">
        <v>344</v>
      </c>
      <c r="B190" s="34" t="s">
        <v>345</v>
      </c>
      <c r="C190" s="42" t="s">
        <v>346</v>
      </c>
      <c r="D190" s="37">
        <v>0</v>
      </c>
      <c r="E190" s="37">
        <v>0</v>
      </c>
      <c r="F190" s="37">
        <v>0</v>
      </c>
      <c r="G190" s="69">
        <v>15960</v>
      </c>
      <c r="H190" s="69">
        <v>274896</v>
      </c>
      <c r="I190" s="67">
        <v>216532</v>
      </c>
      <c r="J190" s="37">
        <v>33120</v>
      </c>
      <c r="K190" s="37"/>
      <c r="L190" s="37"/>
      <c r="M190" s="37"/>
      <c r="N190" s="48"/>
      <c r="O190" s="77"/>
      <c r="P190" s="57">
        <f>SUM(D190:O190)</f>
        <v>540508</v>
      </c>
      <c r="Q190" s="25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5"/>
      <c r="AC190" s="25"/>
      <c r="AD190" s="25"/>
      <c r="AE190" s="25"/>
      <c r="AF190" s="25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1:256" s="2" customFormat="1" ht="11.25">
      <c r="A191" s="30" t="s">
        <v>362</v>
      </c>
      <c r="B191" s="155" t="s">
        <v>363</v>
      </c>
      <c r="C191" s="156" t="s">
        <v>346</v>
      </c>
      <c r="D191" s="77">
        <v>0</v>
      </c>
      <c r="E191" s="77">
        <v>0</v>
      </c>
      <c r="F191" s="77">
        <v>0</v>
      </c>
      <c r="G191" s="77">
        <v>0</v>
      </c>
      <c r="H191" s="77">
        <v>0</v>
      </c>
      <c r="I191" s="77">
        <v>0</v>
      </c>
      <c r="J191" s="67">
        <v>167876</v>
      </c>
      <c r="K191" s="37"/>
      <c r="L191" s="37"/>
      <c r="M191" s="37"/>
      <c r="N191" s="48"/>
      <c r="O191" s="77"/>
      <c r="P191" s="57">
        <f>SUM(D191:O191)</f>
        <v>167876</v>
      </c>
      <c r="Q191" s="25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5"/>
      <c r="AC191" s="25"/>
      <c r="AD191" s="25"/>
      <c r="AE191" s="25"/>
      <c r="AF191" s="25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</row>
    <row r="192" spans="1:256" s="2" customFormat="1" ht="11.25">
      <c r="A192" s="6" t="s">
        <v>0</v>
      </c>
      <c r="B192" s="5"/>
      <c r="C192" s="118"/>
      <c r="D192" s="15">
        <f>SUM(D188:D191)</f>
        <v>605.75</v>
      </c>
      <c r="E192" s="15">
        <f aca="true" t="shared" si="28" ref="E192:J192">SUM(E188:E191)</f>
        <v>742.35</v>
      </c>
      <c r="F192" s="15">
        <f t="shared" si="28"/>
        <v>1182.75</v>
      </c>
      <c r="G192" s="15">
        <f t="shared" si="28"/>
        <v>18009</v>
      </c>
      <c r="H192" s="15">
        <f t="shared" si="28"/>
        <v>286841.42</v>
      </c>
      <c r="I192" s="15">
        <f t="shared" si="28"/>
        <v>231277.43</v>
      </c>
      <c r="J192" s="15">
        <f t="shared" si="28"/>
        <v>230228.4</v>
      </c>
      <c r="K192" s="44">
        <f>SUM(K188:K189)</f>
        <v>0</v>
      </c>
      <c r="L192" s="44">
        <f>SUM(L188:L189)</f>
        <v>0</v>
      </c>
      <c r="M192" s="44">
        <f>SUM(M188:M189)</f>
        <v>0</v>
      </c>
      <c r="N192" s="44">
        <f>SUM(N188:N189)</f>
        <v>0</v>
      </c>
      <c r="O192" s="44">
        <f>SUM(O188:O189)</f>
        <v>0</v>
      </c>
      <c r="P192" s="59">
        <f>SUM(D192:O192)</f>
        <v>768887.1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</row>
    <row r="193" spans="3:16" s="16" customFormat="1" ht="12.75" customHeight="1">
      <c r="C193" s="11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139"/>
    </row>
    <row r="194" spans="1:25" s="16" customFormat="1" ht="12.75" customHeight="1">
      <c r="A194" s="171" t="s">
        <v>347</v>
      </c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31"/>
      <c r="R194" s="18"/>
      <c r="S194" s="18"/>
      <c r="T194" s="18"/>
      <c r="U194" s="18"/>
      <c r="V194" s="18"/>
      <c r="W194" s="18"/>
      <c r="X194" s="18"/>
      <c r="Y194" s="18"/>
    </row>
    <row r="195" spans="1:25" s="16" customFormat="1" ht="22.5">
      <c r="A195" s="68" t="s">
        <v>348</v>
      </c>
      <c r="B195" s="65" t="s">
        <v>349</v>
      </c>
      <c r="C195" s="33" t="s">
        <v>350</v>
      </c>
      <c r="D195" s="37">
        <v>0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148"/>
      <c r="L195" s="148"/>
      <c r="M195" s="148"/>
      <c r="N195" s="148"/>
      <c r="O195" s="148"/>
      <c r="P195" s="149">
        <f>SUM(D195:O195)</f>
        <v>0</v>
      </c>
      <c r="Q195" s="132"/>
      <c r="R195" s="18"/>
      <c r="S195" s="18"/>
      <c r="T195" s="18"/>
      <c r="U195" s="18"/>
      <c r="V195" s="18"/>
      <c r="W195" s="18"/>
      <c r="X195" s="18"/>
      <c r="Y195" s="18"/>
    </row>
    <row r="196" spans="1:25" s="16" customFormat="1" ht="12.75" customHeight="1">
      <c r="A196" s="6" t="s">
        <v>0</v>
      </c>
      <c r="B196" s="103"/>
      <c r="C196" s="103"/>
      <c r="D196" s="153">
        <f>D195</f>
        <v>0</v>
      </c>
      <c r="E196" s="150">
        <f aca="true" t="shared" si="29" ref="E196:J196">SUM(E195:E195)</f>
        <v>0</v>
      </c>
      <c r="F196" s="150">
        <f t="shared" si="29"/>
        <v>0</v>
      </c>
      <c r="G196" s="150">
        <f t="shared" si="29"/>
        <v>0</v>
      </c>
      <c r="H196" s="150">
        <f t="shared" si="29"/>
        <v>0</v>
      </c>
      <c r="I196" s="150">
        <f t="shared" si="29"/>
        <v>0</v>
      </c>
      <c r="J196" s="150">
        <f t="shared" si="29"/>
        <v>0</v>
      </c>
      <c r="K196" s="151"/>
      <c r="L196" s="151"/>
      <c r="M196" s="151"/>
      <c r="N196" s="151"/>
      <c r="O196" s="151"/>
      <c r="P196" s="152">
        <f>SUM(D196:O196)</f>
        <v>0</v>
      </c>
      <c r="Q196" s="132"/>
      <c r="R196" s="18"/>
      <c r="S196" s="18"/>
      <c r="T196" s="18"/>
      <c r="U196" s="18"/>
      <c r="V196" s="18"/>
      <c r="W196" s="18"/>
      <c r="X196" s="18"/>
      <c r="Y196" s="18"/>
    </row>
    <row r="197" spans="1:25" s="16" customFormat="1" ht="12.75" customHeight="1">
      <c r="A197" s="133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41"/>
      <c r="Q197" s="132"/>
      <c r="R197" s="18"/>
      <c r="S197" s="18"/>
      <c r="T197" s="18"/>
      <c r="U197" s="18"/>
      <c r="V197" s="18"/>
      <c r="W197" s="18"/>
      <c r="X197" s="18"/>
      <c r="Y197" s="18"/>
    </row>
    <row r="198" spans="1:256" s="2" customFormat="1" ht="11.25">
      <c r="A198" s="171" t="s">
        <v>192</v>
      </c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5"/>
      <c r="AC198" s="25"/>
      <c r="AD198" s="1"/>
      <c r="AE198" s="1"/>
      <c r="AF198" s="1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1:256" s="2" customFormat="1" ht="22.5">
      <c r="A199" s="68" t="s">
        <v>364</v>
      </c>
      <c r="B199" s="65" t="s">
        <v>193</v>
      </c>
      <c r="C199" s="33" t="s">
        <v>191</v>
      </c>
      <c r="D199" s="102">
        <v>7055</v>
      </c>
      <c r="E199" s="102">
        <v>6885</v>
      </c>
      <c r="F199" s="166">
        <v>7140</v>
      </c>
      <c r="G199" s="167">
        <v>11050</v>
      </c>
      <c r="H199" s="168">
        <v>11390</v>
      </c>
      <c r="I199" s="168">
        <v>11135</v>
      </c>
      <c r="J199" s="169">
        <v>11645</v>
      </c>
      <c r="K199" s="79"/>
      <c r="L199" s="48"/>
      <c r="M199" s="48"/>
      <c r="N199" s="48"/>
      <c r="O199" s="48"/>
      <c r="P199" s="57">
        <f>SUM(D199:O199)</f>
        <v>66300</v>
      </c>
      <c r="Q199" s="1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5"/>
      <c r="AC199" s="25"/>
      <c r="AD199" s="1"/>
      <c r="AE199" s="1"/>
      <c r="AF199" s="1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</row>
    <row r="200" spans="1:256" s="2" customFormat="1" ht="11.25">
      <c r="A200" s="6" t="s">
        <v>0</v>
      </c>
      <c r="B200" s="10"/>
      <c r="C200" s="116"/>
      <c r="D200" s="11">
        <f aca="true" t="shared" si="30" ref="D200:J200">SUM(D199:D199)</f>
        <v>7055</v>
      </c>
      <c r="E200" s="11">
        <f t="shared" si="30"/>
        <v>6885</v>
      </c>
      <c r="F200" s="11">
        <f t="shared" si="30"/>
        <v>7140</v>
      </c>
      <c r="G200" s="11">
        <f t="shared" si="30"/>
        <v>11050</v>
      </c>
      <c r="H200" s="11">
        <f t="shared" si="30"/>
        <v>11390</v>
      </c>
      <c r="I200" s="11">
        <f t="shared" si="30"/>
        <v>11135</v>
      </c>
      <c r="J200" s="11">
        <f t="shared" si="30"/>
        <v>11645</v>
      </c>
      <c r="K200" s="11">
        <f>SUM(K199)</f>
        <v>0</v>
      </c>
      <c r="L200" s="11">
        <f>SUM(L199)</f>
        <v>0</v>
      </c>
      <c r="M200" s="11">
        <f>SUM(M199)</f>
        <v>0</v>
      </c>
      <c r="N200" s="11">
        <f>SUM(N199)</f>
        <v>0</v>
      </c>
      <c r="O200" s="11">
        <f>SUM(O199)</f>
        <v>0</v>
      </c>
      <c r="P200" s="59">
        <f>SUM(D200:O200)</f>
        <v>66300</v>
      </c>
      <c r="Q200" s="1"/>
      <c r="R200" s="109"/>
      <c r="S200" s="26"/>
      <c r="T200" s="26"/>
      <c r="U200" s="26"/>
      <c r="V200" s="26"/>
      <c r="W200" s="26"/>
      <c r="X200" s="26"/>
      <c r="Y200" s="26"/>
      <c r="Z200" s="26"/>
      <c r="AA200" s="26"/>
      <c r="AB200" s="25"/>
      <c r="AC200" s="25"/>
      <c r="AD200" s="1"/>
      <c r="AE200" s="1"/>
      <c r="AF200" s="1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</row>
    <row r="201" spans="1:256" s="2" customFormat="1" ht="11.25">
      <c r="A201" s="12"/>
      <c r="B201" s="12"/>
      <c r="C201" s="119"/>
      <c r="D201" s="13"/>
      <c r="E201" s="13"/>
      <c r="F201" s="13"/>
      <c r="G201" s="13"/>
      <c r="H201" s="14"/>
      <c r="I201" s="14"/>
      <c r="J201" s="14"/>
      <c r="K201" s="14"/>
      <c r="L201" s="14"/>
      <c r="M201" s="14"/>
      <c r="N201" s="14"/>
      <c r="O201" s="14"/>
      <c r="P201" s="138"/>
      <c r="Q201" s="1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5"/>
      <c r="AC201" s="25"/>
      <c r="AD201" s="1"/>
      <c r="AE201" s="1"/>
      <c r="AF201" s="1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</row>
    <row r="202" spans="1:256" s="2" customFormat="1" ht="11.25">
      <c r="A202" s="179" t="s">
        <v>257</v>
      </c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1"/>
      <c r="Q202" s="110"/>
      <c r="R202" s="18"/>
      <c r="S202" s="18"/>
      <c r="T202" s="18"/>
      <c r="U202" s="18"/>
      <c r="V202" s="18"/>
      <c r="W202" s="18"/>
      <c r="X202" s="18"/>
      <c r="Y202" s="18"/>
      <c r="Z202" s="26"/>
      <c r="AA202" s="26"/>
      <c r="AB202" s="25"/>
      <c r="AC202" s="25"/>
      <c r="AD202" s="1"/>
      <c r="AE202" s="1"/>
      <c r="AF202" s="1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</row>
    <row r="203" spans="1:256" s="2" customFormat="1" ht="32.25" customHeight="1">
      <c r="A203" s="68" t="s">
        <v>258</v>
      </c>
      <c r="B203" s="94" t="s">
        <v>259</v>
      </c>
      <c r="C203" s="120" t="s">
        <v>260</v>
      </c>
      <c r="D203" s="96">
        <v>551.45</v>
      </c>
      <c r="E203" s="96">
        <v>551.45</v>
      </c>
      <c r="F203" s="96">
        <v>623.8</v>
      </c>
      <c r="G203" s="96">
        <v>499.04</v>
      </c>
      <c r="H203" s="76">
        <v>124.76</v>
      </c>
      <c r="I203" s="76">
        <v>124.76</v>
      </c>
      <c r="J203" s="77">
        <v>0</v>
      </c>
      <c r="K203" s="77">
        <v>0</v>
      </c>
      <c r="L203" s="77">
        <v>0</v>
      </c>
      <c r="M203" s="77">
        <v>0</v>
      </c>
      <c r="N203" s="77">
        <v>0</v>
      </c>
      <c r="O203" s="77">
        <v>0</v>
      </c>
      <c r="P203" s="136">
        <f>SUM(D203:O203)</f>
        <v>2475.2600000000007</v>
      </c>
      <c r="Q203" s="10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5"/>
      <c r="AC203" s="25"/>
      <c r="AD203" s="1"/>
      <c r="AE203" s="1"/>
      <c r="AF203" s="1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</row>
    <row r="204" spans="1:256" s="2" customFormat="1" ht="11.25">
      <c r="A204" s="6" t="s">
        <v>0</v>
      </c>
      <c r="B204" s="10"/>
      <c r="C204" s="116"/>
      <c r="D204" s="11">
        <f aca="true" t="shared" si="31" ref="D204:J204">SUM(D203)</f>
        <v>551.45</v>
      </c>
      <c r="E204" s="81">
        <f t="shared" si="31"/>
        <v>551.45</v>
      </c>
      <c r="F204" s="81">
        <f t="shared" si="31"/>
        <v>623.8</v>
      </c>
      <c r="G204" s="81">
        <f t="shared" si="31"/>
        <v>499.04</v>
      </c>
      <c r="H204" s="81">
        <f t="shared" si="31"/>
        <v>124.76</v>
      </c>
      <c r="I204" s="81">
        <f t="shared" si="31"/>
        <v>124.76</v>
      </c>
      <c r="J204" s="154">
        <f t="shared" si="31"/>
        <v>0</v>
      </c>
      <c r="K204" s="11">
        <f>SUM(K203)</f>
        <v>0</v>
      </c>
      <c r="L204" s="11">
        <f>SUM(L203)</f>
        <v>0</v>
      </c>
      <c r="M204" s="11">
        <f>SUM(M203)</f>
        <v>0</v>
      </c>
      <c r="N204" s="11">
        <f>SUM(N203)</f>
        <v>0</v>
      </c>
      <c r="O204" s="11">
        <f>SUM(O203)</f>
        <v>0</v>
      </c>
      <c r="P204" s="59">
        <f>SUM(D204:O204)</f>
        <v>2475.2600000000007</v>
      </c>
      <c r="Q204" s="1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5"/>
      <c r="AC204" s="25"/>
      <c r="AD204" s="1"/>
      <c r="AE204" s="1"/>
      <c r="AF204" s="1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</row>
    <row r="205" spans="1:256" s="2" customFormat="1" ht="11.25">
      <c r="A205" s="12"/>
      <c r="B205" s="12"/>
      <c r="C205" s="119"/>
      <c r="D205" s="13"/>
      <c r="E205" s="13"/>
      <c r="F205" s="13"/>
      <c r="G205" s="13"/>
      <c r="H205" s="14"/>
      <c r="I205" s="14"/>
      <c r="J205" s="14"/>
      <c r="K205" s="14"/>
      <c r="L205" s="14"/>
      <c r="M205" s="14"/>
      <c r="N205" s="14"/>
      <c r="O205" s="14"/>
      <c r="P205" s="138"/>
      <c r="Q205" s="1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5"/>
      <c r="AC205" s="25"/>
      <c r="AD205" s="1"/>
      <c r="AE205" s="1"/>
      <c r="AF205" s="1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</row>
    <row r="206" spans="1:256" s="2" customFormat="1" ht="11.25">
      <c r="A206" s="175" t="s">
        <v>351</v>
      </c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42"/>
      <c r="R206" s="143"/>
      <c r="S206" s="143"/>
      <c r="T206" s="143"/>
      <c r="U206" s="143"/>
      <c r="V206" s="143"/>
      <c r="W206" s="143"/>
      <c r="X206" s="143"/>
      <c r="Y206" s="143"/>
      <c r="Z206" s="26"/>
      <c r="AA206" s="26"/>
      <c r="AB206" s="25"/>
      <c r="AC206" s="25"/>
      <c r="AD206" s="1"/>
      <c r="AE206" s="1"/>
      <c r="AF206" s="1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</row>
    <row r="207" spans="1:256" s="2" customFormat="1" ht="45">
      <c r="A207" s="31" t="s">
        <v>365</v>
      </c>
      <c r="B207" s="34" t="s">
        <v>16</v>
      </c>
      <c r="C207" s="33" t="s">
        <v>352</v>
      </c>
      <c r="D207" s="46">
        <v>0</v>
      </c>
      <c r="E207" s="37">
        <v>0</v>
      </c>
      <c r="F207" s="37">
        <v>0</v>
      </c>
      <c r="G207" s="77">
        <v>1171.76</v>
      </c>
      <c r="H207" s="67">
        <v>0</v>
      </c>
      <c r="I207" s="67">
        <v>0</v>
      </c>
      <c r="J207" s="47">
        <v>1171.76</v>
      </c>
      <c r="K207" s="145"/>
      <c r="L207" s="145"/>
      <c r="M207" s="145"/>
      <c r="N207" s="145"/>
      <c r="O207" s="145"/>
      <c r="P207" s="136">
        <f>SUM(D207:O207)</f>
        <v>2343.52</v>
      </c>
      <c r="Q207" s="1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5"/>
      <c r="AC207" s="25"/>
      <c r="AD207" s="1"/>
      <c r="AE207" s="1"/>
      <c r="AF207" s="1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</row>
    <row r="208" spans="1:16" ht="11.25">
      <c r="A208" s="6" t="s">
        <v>0</v>
      </c>
      <c r="B208" s="10"/>
      <c r="C208" s="116"/>
      <c r="D208" s="11">
        <f aca="true" t="shared" si="32" ref="D208:I208">SUM(D207)</f>
        <v>0</v>
      </c>
      <c r="E208" s="81">
        <f t="shared" si="32"/>
        <v>0</v>
      </c>
      <c r="F208" s="81">
        <f t="shared" si="32"/>
        <v>0</v>
      </c>
      <c r="G208" s="81">
        <f t="shared" si="32"/>
        <v>1171.76</v>
      </c>
      <c r="H208" s="154">
        <f t="shared" si="32"/>
        <v>0</v>
      </c>
      <c r="I208" s="154">
        <f t="shared" si="32"/>
        <v>0</v>
      </c>
      <c r="J208" s="81">
        <f>SUM(J207:J207)</f>
        <v>1171.76</v>
      </c>
      <c r="K208" s="11">
        <f>SUM(K207)</f>
        <v>0</v>
      </c>
      <c r="L208" s="11">
        <f>SUM(L207)</f>
        <v>0</v>
      </c>
      <c r="M208" s="11">
        <f>SUM(M207)</f>
        <v>0</v>
      </c>
      <c r="N208" s="11">
        <f>SUM(N207)</f>
        <v>0</v>
      </c>
      <c r="O208" s="11">
        <f>SUM(O207)</f>
        <v>0</v>
      </c>
      <c r="P208" s="59">
        <f>SUM(D208:O208)</f>
        <v>2343.52</v>
      </c>
    </row>
    <row r="210" spans="1:25" ht="11.25">
      <c r="A210" s="171" t="s">
        <v>353</v>
      </c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31"/>
      <c r="R210" s="18"/>
      <c r="S210" s="18"/>
      <c r="T210" s="18"/>
      <c r="U210" s="18"/>
      <c r="V210" s="18"/>
      <c r="W210" s="18"/>
      <c r="X210" s="18"/>
      <c r="Y210" s="18"/>
    </row>
    <row r="211" spans="1:16" ht="22.5">
      <c r="A211" s="68" t="s">
        <v>366</v>
      </c>
      <c r="B211" s="65" t="s">
        <v>16</v>
      </c>
      <c r="C211" s="33" t="s">
        <v>354</v>
      </c>
      <c r="D211" s="46">
        <v>0</v>
      </c>
      <c r="E211" s="46">
        <v>0</v>
      </c>
      <c r="F211" s="60">
        <v>510</v>
      </c>
      <c r="G211" s="102">
        <v>24615</v>
      </c>
      <c r="H211" s="102">
        <v>30195</v>
      </c>
      <c r="I211" s="102">
        <v>29220</v>
      </c>
      <c r="J211" s="172">
        <v>26235</v>
      </c>
      <c r="K211" s="173"/>
      <c r="L211" s="173"/>
      <c r="M211" s="173"/>
      <c r="N211" s="173"/>
      <c r="O211" s="174"/>
      <c r="P211" s="136">
        <f>SUM(D211:O211)</f>
        <v>110775</v>
      </c>
    </row>
    <row r="212" spans="1:16" ht="11.25">
      <c r="A212" s="6" t="s">
        <v>0</v>
      </c>
      <c r="B212" s="10"/>
      <c r="C212" s="116"/>
      <c r="D212" s="11">
        <f>SUM(D211)</f>
        <v>0</v>
      </c>
      <c r="E212" s="81">
        <f>SUM(E211)</f>
        <v>0</v>
      </c>
      <c r="F212" s="81">
        <f>SUM(F211:F211)</f>
        <v>510</v>
      </c>
      <c r="G212" s="81">
        <f>SUM(G211:G211)</f>
        <v>24615</v>
      </c>
      <c r="H212" s="81">
        <f>SUM(H211:H211)</f>
        <v>30195</v>
      </c>
      <c r="I212" s="81">
        <f>SUM(I211:I211)</f>
        <v>29220</v>
      </c>
      <c r="J212" s="81">
        <f>SUM(J211:J211)</f>
        <v>26235</v>
      </c>
      <c r="K212" s="11">
        <f>SUM(K211)</f>
        <v>0</v>
      </c>
      <c r="L212" s="11">
        <f>SUM(L211)</f>
        <v>0</v>
      </c>
      <c r="M212" s="11">
        <f>SUM(M211)</f>
        <v>0</v>
      </c>
      <c r="N212" s="11">
        <f>SUM(N211)</f>
        <v>0</v>
      </c>
      <c r="O212" s="11">
        <f>SUM(O211)</f>
        <v>0</v>
      </c>
      <c r="P212" s="59">
        <f>SUM(D212:O212)</f>
        <v>110775</v>
      </c>
    </row>
    <row r="214" spans="9:15" ht="11.25">
      <c r="I214" s="138"/>
      <c r="J214" s="138"/>
      <c r="K214" s="138">
        <f>K15+K19+K109+K113+K117+K122+K126+K130+K134+K138+K143+K155+K159+K163+K168+K172+K176+K180+K185+K192+K196+K200+K204+K208+K212</f>
        <v>0</v>
      </c>
      <c r="L214" s="138">
        <f>L15+L19+L109+L113+L117+L122+L126+L130+L134+L138+L143+L155+L159+L163+L168+L172+L176+L180+L185+L192+L196+L200+L204+L208+L212</f>
        <v>0</v>
      </c>
      <c r="M214" s="138">
        <f>M15+M19+M109+M113+M117+M122+M126+M130+M134+M138+M143+M155+M159+M163+M168+M172+M176+M180+M185+M192+M196+M200+M204+M208+M212</f>
        <v>0</v>
      </c>
      <c r="N214" s="138">
        <f>N15+N19+N109+N113+N117+N122+N126+N130+N134+N138+N143+N155+N159+N163+N168+N172+N176+N180+N185+N192+N196+N200+N204+N208+N212</f>
        <v>0</v>
      </c>
      <c r="O214" s="138">
        <f>O15+O19+O109+O113+O117+O122+O126+O130+O134+O138+O143+O155+O159+O163+O168+O172+O176+O180+O185+O192+O196+O200+O204+O208+O212</f>
        <v>0</v>
      </c>
    </row>
  </sheetData>
  <sheetProtection/>
  <mergeCells count="27">
    <mergeCell ref="A161:P161"/>
    <mergeCell ref="A145:P145"/>
    <mergeCell ref="A157:P157"/>
    <mergeCell ref="A6:P6"/>
    <mergeCell ref="A17:P17"/>
    <mergeCell ref="A21:P21"/>
    <mergeCell ref="A111:P111"/>
    <mergeCell ref="A115:P115"/>
    <mergeCell ref="A114:P114"/>
    <mergeCell ref="A119:P119"/>
    <mergeCell ref="A132:P132"/>
    <mergeCell ref="A140:P140"/>
    <mergeCell ref="A124:P124"/>
    <mergeCell ref="A136:P136"/>
    <mergeCell ref="A128:P128"/>
    <mergeCell ref="A202:P202"/>
    <mergeCell ref="A170:P170"/>
    <mergeCell ref="A165:P165"/>
    <mergeCell ref="A182:P182"/>
    <mergeCell ref="A187:P187"/>
    <mergeCell ref="A198:P198"/>
    <mergeCell ref="A178:P178"/>
    <mergeCell ref="A174:P174"/>
    <mergeCell ref="A194:P194"/>
    <mergeCell ref="J211:O211"/>
    <mergeCell ref="A206:P206"/>
    <mergeCell ref="A210:P21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KATIA MAYUMI KOBAYASHI</cp:lastModifiedBy>
  <cp:lastPrinted>2021-08-30T14:08:07Z</cp:lastPrinted>
  <dcterms:created xsi:type="dcterms:W3CDTF">2011-09-02T13:51:41Z</dcterms:created>
  <dcterms:modified xsi:type="dcterms:W3CDTF">2021-08-31T15:19:49Z</dcterms:modified>
  <cp:category/>
  <cp:version/>
  <cp:contentType/>
  <cp:contentStatus/>
</cp:coreProperties>
</file>