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DADE\CONTABILIDADE A PARTIR DE 01.08.2017\FLUXO DE CAIXA E DEMONSTRATIVO PARA PORTAL\"/>
    </mc:Choice>
  </mc:AlternateContent>
  <bookViews>
    <workbookView xWindow="0" yWindow="0" windowWidth="15600" windowHeight="9510"/>
  </bookViews>
  <sheets>
    <sheet name="12.2018" sheetId="1" r:id="rId1"/>
    <sheet name="Anexo 8 - 01 a 11.2018 (2)" sheetId="6" state="hidden" r:id="rId2"/>
    <sheet name="Subvenção" sheetId="2" state="hidden" r:id="rId3"/>
    <sheet name="Desp. Contab. neste Exerc." sheetId="3" state="hidden" r:id="rId4"/>
    <sheet name="Total das Desp Pagas Ano" sheetId="4" state="hidden" r:id="rId5"/>
    <sheet name="Anexo 8 - 12.2018" sheetId="5" state="hidden" r:id="rId6"/>
  </sheets>
  <definedNames>
    <definedName name="_Toc453590980" localSheetId="0">'12.2018'!$A$2</definedName>
    <definedName name="_Toc453590980" localSheetId="1">'Anexo 8 - 01 a 11.2018 (2)'!$A$2</definedName>
    <definedName name="_Toc453590980" localSheetId="5">'Anexo 8 - 12.2018'!$A$2</definedName>
    <definedName name="_Toc453590980" localSheetId="3">'Desp. Contab. neste Exerc.'!$A$2</definedName>
    <definedName name="_Toc453590980" localSheetId="4">'Total das Desp Pagas Ano'!$A$2</definedName>
  </definedNames>
  <calcPr calcId="162913"/>
</workbook>
</file>

<file path=xl/calcChain.xml><?xml version="1.0" encoding="utf-8"?>
<calcChain xmlns="http://schemas.openxmlformats.org/spreadsheetml/2006/main">
  <c r="E125" i="6" l="1"/>
  <c r="F99" i="6"/>
  <c r="C99" i="6"/>
  <c r="B99" i="6"/>
  <c r="D98" i="6"/>
  <c r="E98" i="6" s="1"/>
  <c r="D97" i="6"/>
  <c r="E97" i="6" s="1"/>
  <c r="E96" i="6"/>
  <c r="E95" i="6"/>
  <c r="D95" i="6"/>
  <c r="D94" i="6"/>
  <c r="E94" i="6" s="1"/>
  <c r="E93" i="6"/>
  <c r="D93" i="6"/>
  <c r="D92" i="6"/>
  <c r="E92" i="6" s="1"/>
  <c r="E91" i="6"/>
  <c r="E90" i="6"/>
  <c r="D90" i="6"/>
  <c r="D89" i="6"/>
  <c r="E89" i="6" s="1"/>
  <c r="E88" i="6"/>
  <c r="D88" i="6"/>
  <c r="D87" i="6"/>
  <c r="E87" i="6" s="1"/>
  <c r="E86" i="6"/>
  <c r="D86" i="6"/>
  <c r="D85" i="6"/>
  <c r="D99" i="6" s="1"/>
  <c r="E84" i="6"/>
  <c r="D83" i="6"/>
  <c r="E83" i="6" s="1"/>
  <c r="E56" i="6"/>
  <c r="E53" i="6"/>
  <c r="E50" i="6"/>
  <c r="E85" i="6" l="1"/>
  <c r="E99" i="6" s="1"/>
  <c r="E126" i="6" s="1"/>
  <c r="E127" i="6" s="1"/>
  <c r="E129" i="6" s="1"/>
  <c r="D103" i="5"/>
  <c r="D105" i="5"/>
  <c r="D104" i="5"/>
  <c r="B113" i="5" l="1"/>
  <c r="B103" i="5"/>
  <c r="B105" i="5"/>
  <c r="E140" i="5" l="1"/>
  <c r="F114" i="5"/>
  <c r="C114" i="5"/>
  <c r="B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50" i="5"/>
  <c r="E53" i="5" s="1"/>
  <c r="E56" i="5" l="1"/>
  <c r="E114" i="5"/>
  <c r="E141" i="5" s="1"/>
  <c r="E142" i="5" s="1"/>
  <c r="D114" i="5"/>
  <c r="E50" i="1" l="1"/>
  <c r="E53" i="1" s="1"/>
  <c r="E125" i="1"/>
  <c r="K91" i="4"/>
  <c r="K89" i="4"/>
  <c r="G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F100" i="4"/>
  <c r="D100" i="4"/>
  <c r="C100" i="4"/>
  <c r="B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51" i="4"/>
  <c r="E54" i="4" s="1"/>
  <c r="F100" i="3"/>
  <c r="D100" i="3"/>
  <c r="C100" i="3"/>
  <c r="B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51" i="3"/>
  <c r="E54" i="3" s="1"/>
  <c r="D21" i="2"/>
  <c r="E100" i="3" l="1"/>
  <c r="E127" i="3" s="1"/>
  <c r="E128" i="3" s="1"/>
  <c r="E130" i="3" s="1"/>
  <c r="E100" i="4"/>
  <c r="H100" i="4"/>
  <c r="E57" i="4"/>
  <c r="E57" i="3"/>
  <c r="E126" i="3" s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99" i="1" l="1"/>
  <c r="E126" i="1" s="1"/>
  <c r="E127" i="1" s="1"/>
  <c r="C99" i="1"/>
  <c r="B99" i="1" l="1"/>
  <c r="E56" i="1"/>
  <c r="F99" i="1"/>
  <c r="D99" i="1"/>
  <c r="E129" i="1" l="1"/>
</calcChain>
</file>

<file path=xl/comments1.xml><?xml version="1.0" encoding="utf-8"?>
<comments xmlns="http://schemas.openxmlformats.org/spreadsheetml/2006/main">
  <authors>
    <author>edsilva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VERBA PARA CUSTEIO EM MUTIRÃO DAS CIRURGIAS DE CATARATA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<sst xmlns="http://schemas.openxmlformats.org/spreadsheetml/2006/main" count="658" uniqueCount="179">
  <si>
    <t>ANEXO 27 - ÁREA ESTADUAL</t>
  </si>
  <si>
    <t>DEMONSTRATIVO INTEGRAL DAS RECEITAS E DESPESAS</t>
  </si>
  <si>
    <t>CONTRATO DE GESTÃO</t>
  </si>
  <si>
    <t>ORIGEM DOS RECURSOS (1):</t>
  </si>
  <si>
    <t>DOCUMENTO</t>
  </si>
  <si>
    <t>DATA</t>
  </si>
  <si>
    <t>VIGÊNCIA</t>
  </si>
  <si>
    <t>VALOR - R$</t>
  </si>
  <si>
    <t>DEMONSTRATIVO DOS RECURSOS DISPONÍVEIS NO EXERCÍCIO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</si>
  <si>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</si>
  <si>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</si>
  <si>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</si>
  <si>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</si>
  <si>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</si>
  <si>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ORGANIZAÇÃO NÃO GOVERNAMENTAL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</si>
  <si>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</si>
  <si>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</si>
  <si>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</si>
  <si>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</si>
  <si>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</si>
  <si>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Recursos humanos (5)</t>
  </si>
  <si>
    <t>Recursos humanos (6)</t>
  </si>
  <si>
    <t>Medicamentos</t>
  </si>
  <si>
    <t>Gêneros alimentícios</t>
  </si>
  <si>
    <t>Serviços médicos (*)</t>
  </si>
  <si>
    <t>Locação de imóveis</t>
  </si>
  <si>
    <t>Locações diversas</t>
  </si>
  <si>
    <t>Utilidades públicas (7)</t>
  </si>
  <si>
    <t>Combustível</t>
  </si>
  <si>
    <t>Obras</t>
  </si>
  <si>
    <t>Outras despesas</t>
  </si>
  <si>
    <t>TOTAL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</si>
  <si>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</si>
  <si>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</si>
  <si>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</si>
  <si>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</t>
  </si>
  <si>
    <t>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</si>
  <si>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</si>
  <si>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</si>
  <si>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</si>
  <si>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</si>
  <si>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F)}</t>
  </si>
  <si>
    <t>(L) VALOR DEVOLVIDO AO ÓRGÃO PÚBLICO</t>
  </si>
  <si>
    <t>(M) VALOR AUTORIZADO PARA APLICAÇÃO NO EXERCÍCIO SEGUINTE (K - L)</t>
  </si>
  <si>
    <t>Declaro(amos), na qualidade de responsável(is) pela entidade supra epigrafada, sob as penas da Lei, que a despesa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</si>
  <si>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</si>
  <si>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</si>
  <si>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</si>
  <si>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</si>
  <si>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</si>
  <si>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CATEGORIA OU FINALIDADE DA DESPESA (8)</t>
  </si>
  <si>
    <t>DESPESAS CONTABILIZADAS NESTE EXERCÍCIO (R$)</t>
  </si>
  <si>
    <t>DESPESAS CONTABILIZADAS EM EXERCÍCIOS ANTERIORES E PAGAS NESTE EXERCÍCIO (R$) (H)</t>
  </si>
  <si>
    <t>DESPESAS CONTABILIZADAS NESTE EXERCÍCIO E PAGAS NESTE EXERCÍCIO (R$) (I)</t>
  </si>
  <si>
    <t>DESPESAS CONTABILIZADAS NESTE EXERCÍCIO A PAGAR EM EXERCÍCIOS SEGUINTES (R$)</t>
  </si>
  <si>
    <t>Material médico e hospitalar (*)</t>
  </si>
  <si>
    <t>Outros materiais de consumo</t>
  </si>
  <si>
    <t>Outros serviços de terceiros</t>
  </si>
  <si>
    <t>Bens e materiais permanentes</t>
  </si>
  <si>
    <t>Despesas financeiras e bancárias</t>
  </si>
  <si>
    <t>(4) Verba: Federal, Estadual, Municipal e Recursos Próprios, devendo ser elaborado um anexo para cada fonte de recurso.</t>
  </si>
  <si>
    <t>CONTRATANTE: SECRETARIA DE ESTADO DA SAÚDE</t>
  </si>
  <si>
    <t>ENTIDADE GERENCIADA: AMBULATÓRIO MÉDICO DE ESPEC. "DR. OSCAR GURJÃO COTRIM" - AME</t>
  </si>
  <si>
    <t>ENDEREÇO e CEP: AV. GUANABARA, Nº 730 - CENTRO - CEP. 16.901-000</t>
  </si>
  <si>
    <t>CPF: 092.739.258-55</t>
  </si>
  <si>
    <t>Contrato de Gestão nº 001.0500.000.066/2013</t>
  </si>
  <si>
    <t>OBJETO DO CONTRATO DE GESTÃO: O Contrato de Gestão tem por objetivo a operacionalização da gestão e</t>
  </si>
  <si>
    <t>execução, pela Contratada, das atividades e serviços de saúde no AMBULATÓRIO MÉDICO DE ESPECIALIDADES DE</t>
  </si>
  <si>
    <t>ARAÇATUBA</t>
  </si>
  <si>
    <t>CONTRATADA: OSS IRMANDADE SANTA CASA DE ANDRADINA</t>
  </si>
  <si>
    <t xml:space="preserve">O(s) signatário(s), na qualidade de representante(s) da OSS Irmandade da Santa Casa de Andradina vem indicar, na </t>
  </si>
  <si>
    <t xml:space="preserve">forma abaixo detalhada, as despesas incorridas e pagas no exercício de 2014 bem como as despesas a pagar no </t>
  </si>
  <si>
    <t xml:space="preserve">exercício seguinte. </t>
  </si>
  <si>
    <t>trabalho aprovado, proposto ao Órgão Público contratante.</t>
  </si>
  <si>
    <t xml:space="preserve">relacionada comprova a exata aplicação dos recursos recebidos para os fins indicados, conforme programa de </t>
  </si>
  <si>
    <t>Diretor Presidente</t>
  </si>
  <si>
    <t>RESPONSÁVEL(IS) PELA ORGANIZAÇÃO SOCIAL: DR. FABIO ANTONIO OBICI</t>
  </si>
  <si>
    <t>Dr. Fábio Antonio Obici</t>
  </si>
  <si>
    <t>CNPJ: 43.535.210/0001-97</t>
  </si>
  <si>
    <t xml:space="preserve">ANEXO RP-08 - REPASSES AO TERCEIRO SETOR </t>
  </si>
  <si>
    <t xml:space="preserve"> DEMONSTRATIVO INTEGRAL DAS RECEITAS E DESPESAS </t>
  </si>
  <si>
    <t>EXERCÍCIO: 2017</t>
  </si>
  <si>
    <t>Aditamento nº 01/2017</t>
  </si>
  <si>
    <t>Exercício 2017</t>
  </si>
  <si>
    <t>Aditamento nº 02/2017</t>
  </si>
  <si>
    <t>Aditamento nº 03/2017</t>
  </si>
  <si>
    <t>Aditamento nº 04/2017</t>
  </si>
  <si>
    <t>ORIGEM DOS RECURSOS (4): ESTADUAL</t>
  </si>
  <si>
    <t>TOTAL DE DESPESAS PAGAS NESTE EXERCÍCIO (R$) (J=H+I)</t>
  </si>
  <si>
    <t>N. DA ORDEM BANCÁRIA</t>
  </si>
  <si>
    <t>JANEIRO</t>
  </si>
  <si>
    <t xml:space="preserve">SUBVENÇÃO DE CUSTEIO DO MÊS </t>
  </si>
  <si>
    <t>2017OB00424</t>
  </si>
  <si>
    <t>FEVEREIRO</t>
  </si>
  <si>
    <t>2017OB12457</t>
  </si>
  <si>
    <t>MARÇO</t>
  </si>
  <si>
    <t>2017OB18122</t>
  </si>
  <si>
    <t>ABRIL</t>
  </si>
  <si>
    <t>2017OB24657</t>
  </si>
  <si>
    <t>MAIO</t>
  </si>
  <si>
    <t>2017OB33554</t>
  </si>
  <si>
    <t>JUNHO</t>
  </si>
  <si>
    <t>2017OB41471</t>
  </si>
  <si>
    <t>2017OB50746</t>
  </si>
  <si>
    <t>JULHO</t>
  </si>
  <si>
    <t>2017OB52832</t>
  </si>
  <si>
    <t>AGOSTO</t>
  </si>
  <si>
    <t>2017OB74401</t>
  </si>
  <si>
    <t>SETEMBRO</t>
  </si>
  <si>
    <t>2017OB84907</t>
  </si>
  <si>
    <t>2017OB18732</t>
  </si>
  <si>
    <t>OUTUBRO</t>
  </si>
  <si>
    <t>2017OB95430</t>
  </si>
  <si>
    <t>2017OB20575</t>
  </si>
  <si>
    <t>NOVEMBRO</t>
  </si>
  <si>
    <t>2017OBB0469</t>
  </si>
  <si>
    <t>2017OB22073</t>
  </si>
  <si>
    <t>DEZEMBRO</t>
  </si>
  <si>
    <t>2017OBC5884</t>
  </si>
  <si>
    <t>06/01/2017</t>
  </si>
  <si>
    <t>06/02/2017</t>
  </si>
  <si>
    <t>06/03/2017</t>
  </si>
  <si>
    <t>06/04/2017</t>
  </si>
  <si>
    <t>05/05/2017</t>
  </si>
  <si>
    <t>06/06/2017</t>
  </si>
  <si>
    <t>26/06/2017</t>
  </si>
  <si>
    <t>06/07/2017</t>
  </si>
  <si>
    <t>06/09/2017</t>
  </si>
  <si>
    <t>13/09/2017</t>
  </si>
  <si>
    <t>06/10/2017</t>
  </si>
  <si>
    <t>26/10/2017</t>
  </si>
  <si>
    <t>07/11/2017</t>
  </si>
  <si>
    <t>20/11/2017</t>
  </si>
  <si>
    <t>05/12/2017</t>
  </si>
  <si>
    <t>Araçatuba 23 de Fevereiro de 2018</t>
  </si>
  <si>
    <t>Obs. Informações do Demonstrativo Contabil</t>
  </si>
  <si>
    <t>Obs. Informações do Fluxo de Caixa</t>
  </si>
  <si>
    <t>(A) SALDO DO EXERCÍCIO ANTERIOR</t>
  </si>
  <si>
    <t>SUBVENÇÕES RECEBIDAS NO EXERCÍCIO DE 2017</t>
  </si>
  <si>
    <t>Aditamento nº 01/2018</t>
  </si>
  <si>
    <t>Aditamento nº 02/2018</t>
  </si>
  <si>
    <t>Aditamento nº 03/2018</t>
  </si>
  <si>
    <t>05/01/2018</t>
  </si>
  <si>
    <t>06/02/2018</t>
  </si>
  <si>
    <t>08/02/2018</t>
  </si>
  <si>
    <t>06/0/2018</t>
  </si>
  <si>
    <t>06/03/2018</t>
  </si>
  <si>
    <t>06/04/2018</t>
  </si>
  <si>
    <t>07/05/2018</t>
  </si>
  <si>
    <t>06/07/2018</t>
  </si>
  <si>
    <t>06/08/2018</t>
  </si>
  <si>
    <t>06/09/2018</t>
  </si>
  <si>
    <t>05/10/2018</t>
  </si>
  <si>
    <t>07/11/2018</t>
  </si>
  <si>
    <t>16/11/2018</t>
  </si>
  <si>
    <t>2018OB00403</t>
  </si>
  <si>
    <t>20180810122</t>
  </si>
  <si>
    <t>2018OB3008</t>
  </si>
  <si>
    <t>2018OB16518</t>
  </si>
  <si>
    <t>2018OB24068</t>
  </si>
  <si>
    <t>2018OB32541</t>
  </si>
  <si>
    <t>2018OB42979</t>
  </si>
  <si>
    <t>2018OB62688</t>
  </si>
  <si>
    <t>2018OB74878</t>
  </si>
  <si>
    <t>2018OB91700</t>
  </si>
  <si>
    <t>2018OBA7129</t>
  </si>
  <si>
    <t>2018OBC1111</t>
  </si>
  <si>
    <t>2018OB23517</t>
  </si>
  <si>
    <t>Araçatuba 09 de Abril de 2019</t>
  </si>
  <si>
    <t>EXERCÍCIO: 2018</t>
  </si>
  <si>
    <t xml:space="preserve">forma abaixo detalhada, as despesas incorridas e pagas no exercício de 2018 bem como as despesas a pagar no </t>
  </si>
  <si>
    <t>Aditamento nº 04/2018</t>
  </si>
  <si>
    <t>03/12/2018</t>
  </si>
  <si>
    <t>2018OBD2306</t>
  </si>
  <si>
    <t>2018OB26826</t>
  </si>
  <si>
    <t>24/12/2018</t>
  </si>
  <si>
    <t>Contrato de Gestão nº 001.0500.000.025/2018</t>
  </si>
  <si>
    <t xml:space="preserve"> </t>
  </si>
  <si>
    <t>(M) VALOR AUTORIZADO PARA APLICAÇÃO NO CONTRATO CELEBRADO EM 01/12/2018 (K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</si>
</sst>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1" xfId="0" applyFont="1" applyBorder="1"/>
    <xf numFmtId="0" fontId="0" fillId="0" borderId="3" xfId="0" applyFont="1" applyBorder="1" applyAlignment="1"/>
    <xf numFmtId="0" fontId="0" fillId="0" borderId="10" xfId="0" applyFont="1" applyBorder="1"/>
    <xf numFmtId="0" fontId="0" fillId="2" borderId="10" xfId="0" applyFont="1" applyFill="1" applyBorder="1"/>
    <xf numFmtId="0" fontId="0" fillId="2" borderId="10" xfId="0" applyFont="1" applyFill="1" applyBorder="1" applyAlignme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/>
    <xf numFmtId="49" fontId="3" fillId="0" borderId="0" xfId="0" applyNumberFormat="1" applyFont="1"/>
    <xf numFmtId="49" fontId="2" fillId="0" borderId="1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3" fillId="0" borderId="10" xfId="0" applyNumberFormat="1" applyFont="1" applyBorder="1"/>
    <xf numFmtId="49" fontId="3" fillId="0" borderId="2" xfId="0" applyNumberFormat="1" applyFont="1" applyBorder="1" applyAlignment="1"/>
    <xf numFmtId="49" fontId="3" fillId="2" borderId="2" xfId="0" applyNumberFormat="1" applyFont="1" applyFill="1" applyBorder="1" applyAlignment="1"/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3" fontId="0" fillId="0" borderId="1" xfId="0" applyNumberFormat="1" applyFont="1" applyBorder="1"/>
    <xf numFmtId="1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/>
    <xf numFmtId="0" fontId="0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9" fontId="5" fillId="0" borderId="0" xfId="0" applyNumberFormat="1" applyFont="1" applyAlignment="1"/>
    <xf numFmtId="49" fontId="5" fillId="0" borderId="0" xfId="0" applyNumberFormat="1" applyFont="1"/>
    <xf numFmtId="0" fontId="6" fillId="0" borderId="0" xfId="0" applyFont="1" applyAlignment="1"/>
    <xf numFmtId="0" fontId="6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11" xfId="0" applyNumberFormat="1" applyFont="1" applyBorder="1"/>
    <xf numFmtId="2" fontId="3" fillId="0" borderId="6" xfId="0" applyNumberFormat="1" applyFont="1" applyBorder="1"/>
    <xf numFmtId="2" fontId="0" fillId="0" borderId="5" xfId="0" applyNumberFormat="1" applyFont="1" applyBorder="1"/>
    <xf numFmtId="2" fontId="3" fillId="0" borderId="3" xfId="0" applyNumberFormat="1" applyFont="1" applyBorder="1"/>
    <xf numFmtId="2" fontId="0" fillId="0" borderId="2" xfId="0" applyNumberFormat="1" applyFont="1" applyBorder="1"/>
    <xf numFmtId="2" fontId="3" fillId="0" borderId="2" xfId="0" applyNumberFormat="1" applyFont="1" applyBorder="1"/>
    <xf numFmtId="0" fontId="1" fillId="0" borderId="0" xfId="0" applyFont="1" applyAlignment="1"/>
    <xf numFmtId="49" fontId="2" fillId="0" borderId="0" xfId="0" applyNumberFormat="1" applyFont="1" applyAlignment="1"/>
    <xf numFmtId="0" fontId="0" fillId="0" borderId="0" xfId="0" applyFont="1" applyAlignment="1">
      <alignment horizont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/>
    <xf numFmtId="0" fontId="0" fillId="0" borderId="12" xfId="0" applyBorder="1"/>
    <xf numFmtId="4" fontId="0" fillId="0" borderId="12" xfId="0" applyNumberFormat="1" applyBorder="1"/>
    <xf numFmtId="3" fontId="0" fillId="0" borderId="0" xfId="0" applyNumberFormat="1" applyAlignment="1">
      <alignment horizontal="center"/>
    </xf>
    <xf numFmtId="14" fontId="0" fillId="0" borderId="0" xfId="0" quotePrefix="1" applyNumberFormat="1"/>
    <xf numFmtId="43" fontId="0" fillId="0" borderId="0" xfId="1" applyFont="1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/>
    <xf numFmtId="4" fontId="2" fillId="0" borderId="0" xfId="0" applyNumberFormat="1" applyFont="1" applyAlignment="1"/>
    <xf numFmtId="4" fontId="2" fillId="0" borderId="1" xfId="0" applyNumberFormat="1" applyFont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Alignment="1">
      <alignment horizontal="center"/>
    </xf>
    <xf numFmtId="4" fontId="6" fillId="0" borderId="0" xfId="0" applyNumberFormat="1" applyFont="1"/>
    <xf numFmtId="49" fontId="5" fillId="5" borderId="0" xfId="0" applyNumberFormat="1" applyFont="1" applyFill="1" applyAlignment="1"/>
    <xf numFmtId="49" fontId="5" fillId="5" borderId="0" xfId="0" applyNumberFormat="1" applyFont="1" applyFill="1"/>
    <xf numFmtId="0" fontId="6" fillId="5" borderId="0" xfId="0" applyFont="1" applyFill="1" applyAlignment="1"/>
    <xf numFmtId="0" fontId="6" fillId="5" borderId="0" xfId="0" applyFont="1" applyFill="1"/>
    <xf numFmtId="4" fontId="6" fillId="5" borderId="0" xfId="0" applyNumberFormat="1" applyFont="1" applyFill="1"/>
    <xf numFmtId="0" fontId="0" fillId="5" borderId="0" xfId="0" applyFont="1" applyFill="1"/>
    <xf numFmtId="4" fontId="0" fillId="5" borderId="0" xfId="0" applyNumberFormat="1" applyFont="1" applyFill="1" applyAlignment="1">
      <alignment horizontal="center" vertical="center"/>
    </xf>
    <xf numFmtId="49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49" fontId="3" fillId="5" borderId="2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49" fontId="3" fillId="5" borderId="10" xfId="0" applyNumberFormat="1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4" fontId="0" fillId="5" borderId="1" xfId="0" applyNumberFormat="1" applyFont="1" applyFill="1" applyBorder="1"/>
    <xf numFmtId="0" fontId="0" fillId="5" borderId="0" xfId="0" applyFont="1" applyFill="1" applyAlignment="1"/>
    <xf numFmtId="4" fontId="0" fillId="5" borderId="0" xfId="0" applyNumberFormat="1" applyFont="1" applyFill="1"/>
    <xf numFmtId="49" fontId="3" fillId="5" borderId="0" xfId="0" applyNumberFormat="1" applyFont="1" applyFill="1" applyAlignment="1"/>
    <xf numFmtId="49" fontId="3" fillId="5" borderId="0" xfId="0" applyNumberFormat="1" applyFont="1" applyFill="1"/>
    <xf numFmtId="0" fontId="0" fillId="5" borderId="0" xfId="0" applyFont="1" applyFill="1" applyAlignment="1">
      <alignment horizontal="center"/>
    </xf>
    <xf numFmtId="4" fontId="0" fillId="5" borderId="0" xfId="0" applyNumberFormat="1" applyFill="1"/>
    <xf numFmtId="4" fontId="0" fillId="5" borderId="0" xfId="0" applyNumberFormat="1" applyFill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49" fontId="2" fillId="5" borderId="0" xfId="0" applyNumberFormat="1" applyFont="1" applyFill="1" applyAlignment="1">
      <alignment horizont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5"/>
  <sheetViews>
    <sheetView showGridLines="0" tabSelected="1" workbookViewId="0">
      <selection activeCell="G127" sqref="G127"/>
    </sheetView>
  </sheetViews>
  <sheetFormatPr defaultRowHeight="15" x14ac:dyDescent="0.25"/>
  <cols>
    <col min="1" max="1" width="18.7109375" style="1" customWidth="1"/>
    <col min="2" max="2" width="21.85546875" style="1" customWidth="1"/>
    <col min="3" max="3" width="20.7109375" style="2" customWidth="1"/>
    <col min="4" max="5" width="20.7109375" style="1" customWidth="1"/>
    <col min="6" max="6" width="21.140625" style="1" bestFit="1" customWidth="1"/>
    <col min="7" max="7" width="9.140625" style="1"/>
    <col min="8" max="8" width="11" style="1" bestFit="1" customWidth="1"/>
    <col min="9" max="16384" width="9.140625" style="1"/>
  </cols>
  <sheetData>
    <row r="2" spans="1:5" x14ac:dyDescent="0.25">
      <c r="A2" s="108" t="s">
        <v>79</v>
      </c>
      <c r="B2" s="108"/>
      <c r="C2" s="108"/>
      <c r="D2" s="108"/>
      <c r="E2" s="108"/>
    </row>
    <row r="3" spans="1:5" x14ac:dyDescent="0.25">
      <c r="A3" s="108" t="s">
        <v>80</v>
      </c>
      <c r="B3" s="108"/>
      <c r="C3" s="108"/>
      <c r="D3" s="108"/>
      <c r="E3" s="108"/>
    </row>
    <row r="4" spans="1:5" x14ac:dyDescent="0.25">
      <c r="A4" s="108" t="s">
        <v>2</v>
      </c>
      <c r="B4" s="108"/>
      <c r="C4" s="108"/>
      <c r="D4" s="108"/>
      <c r="E4" s="108"/>
    </row>
    <row r="5" spans="1:5" x14ac:dyDescent="0.25">
      <c r="A5" s="46"/>
      <c r="B5" s="46"/>
      <c r="C5" s="46"/>
      <c r="D5" s="46"/>
      <c r="E5" s="46"/>
    </row>
    <row r="6" spans="1:5" x14ac:dyDescent="0.25">
      <c r="A6" s="47"/>
      <c r="B6" s="47"/>
      <c r="C6" s="47"/>
      <c r="D6" s="47"/>
      <c r="E6" s="47"/>
    </row>
    <row r="7" spans="1:5" ht="7.5" customHeight="1" x14ac:dyDescent="0.25">
      <c r="A7" s="8"/>
      <c r="B7" s="8"/>
      <c r="C7" s="8"/>
      <c r="D7" s="8"/>
    </row>
    <row r="8" spans="1:5" x14ac:dyDescent="0.25">
      <c r="A8" s="9" t="s">
        <v>61</v>
      </c>
      <c r="B8" s="9"/>
    </row>
    <row r="9" spans="1:5" x14ac:dyDescent="0.25">
      <c r="A9" s="9" t="s">
        <v>69</v>
      </c>
      <c r="B9" s="9"/>
    </row>
    <row r="10" spans="1:5" x14ac:dyDescent="0.25">
      <c r="A10" s="9" t="s">
        <v>62</v>
      </c>
      <c r="B10" s="9"/>
    </row>
    <row r="11" spans="1:5" x14ac:dyDescent="0.25">
      <c r="A11" s="9" t="s">
        <v>78</v>
      </c>
      <c r="B11" s="9"/>
    </row>
    <row r="12" spans="1:5" x14ac:dyDescent="0.25">
      <c r="A12" s="9" t="s">
        <v>63</v>
      </c>
      <c r="B12" s="9"/>
    </row>
    <row r="13" spans="1:5" x14ac:dyDescent="0.25">
      <c r="A13" s="9" t="s">
        <v>76</v>
      </c>
      <c r="B13" s="9"/>
      <c r="C13" s="10"/>
    </row>
    <row r="14" spans="1:5" x14ac:dyDescent="0.25">
      <c r="A14" s="9" t="s">
        <v>64</v>
      </c>
      <c r="B14" s="9"/>
    </row>
    <row r="15" spans="1:5" x14ac:dyDescent="0.25">
      <c r="A15" s="9" t="s">
        <v>66</v>
      </c>
      <c r="B15" s="9"/>
      <c r="C15" s="10"/>
    </row>
    <row r="16" spans="1:5" x14ac:dyDescent="0.25">
      <c r="A16" s="9" t="s">
        <v>67</v>
      </c>
      <c r="B16" s="9"/>
      <c r="C16" s="10"/>
    </row>
    <row r="17" spans="1:6" x14ac:dyDescent="0.25">
      <c r="A17" s="9" t="s">
        <v>68</v>
      </c>
      <c r="B17" s="9"/>
      <c r="C17" s="10"/>
    </row>
    <row r="18" spans="1:6" x14ac:dyDescent="0.25">
      <c r="A18" s="9" t="s">
        <v>169</v>
      </c>
      <c r="B18" s="9"/>
    </row>
    <row r="19" spans="1:6" x14ac:dyDescent="0.25">
      <c r="A19" s="9" t="s">
        <v>3</v>
      </c>
      <c r="B19" s="9"/>
    </row>
    <row r="20" spans="1:6" ht="6" customHeight="1" x14ac:dyDescent="0.25">
      <c r="A20" s="11"/>
      <c r="B20" s="11"/>
    </row>
    <row r="21" spans="1:6" x14ac:dyDescent="0.25">
      <c r="A21" s="110" t="s">
        <v>4</v>
      </c>
      <c r="B21" s="111"/>
      <c r="C21" s="12" t="s">
        <v>5</v>
      </c>
      <c r="D21" s="12" t="s">
        <v>6</v>
      </c>
      <c r="E21" s="12" t="s">
        <v>7</v>
      </c>
    </row>
    <row r="22" spans="1:6" x14ac:dyDescent="0.25">
      <c r="A22" s="40" t="s">
        <v>176</v>
      </c>
      <c r="B22" s="41"/>
      <c r="C22" s="25">
        <v>43800</v>
      </c>
      <c r="D22" s="25">
        <v>45262</v>
      </c>
      <c r="E22" s="26">
        <v>18720000</v>
      </c>
    </row>
    <row r="23" spans="1:6" x14ac:dyDescent="0.25">
      <c r="A23" s="42" t="s">
        <v>139</v>
      </c>
      <c r="B23" s="43"/>
      <c r="C23" s="25">
        <v>43461</v>
      </c>
      <c r="D23" s="25">
        <v>43465</v>
      </c>
      <c r="E23" s="26">
        <v>-1560000</v>
      </c>
    </row>
    <row r="24" spans="1:6" x14ac:dyDescent="0.25">
      <c r="A24" s="44"/>
      <c r="B24" s="43"/>
      <c r="C24" s="25"/>
      <c r="D24" s="25"/>
      <c r="E24" s="26"/>
    </row>
    <row r="25" spans="1:6" x14ac:dyDescent="0.25">
      <c r="A25" s="44"/>
      <c r="B25" s="43"/>
      <c r="C25" s="25"/>
      <c r="D25" s="25"/>
      <c r="E25" s="26"/>
    </row>
    <row r="26" spans="1:6" x14ac:dyDescent="0.25">
      <c r="A26" s="44"/>
      <c r="B26" s="43"/>
      <c r="C26" s="25"/>
      <c r="D26" s="25"/>
      <c r="E26" s="26"/>
    </row>
    <row r="27" spans="1:6" x14ac:dyDescent="0.25">
      <c r="A27" s="11"/>
      <c r="B27" s="11"/>
      <c r="E27" s="27"/>
    </row>
    <row r="28" spans="1:6" x14ac:dyDescent="0.25">
      <c r="A28" s="109" t="s">
        <v>8</v>
      </c>
      <c r="B28" s="109"/>
      <c r="C28" s="109"/>
      <c r="D28" s="109"/>
      <c r="E28" s="109"/>
    </row>
    <row r="29" spans="1:6" x14ac:dyDescent="0.25">
      <c r="A29" s="109"/>
      <c r="B29" s="109"/>
      <c r="C29" s="109"/>
      <c r="D29" s="109"/>
      <c r="E29" s="109"/>
    </row>
    <row r="30" spans="1:6" x14ac:dyDescent="0.25">
      <c r="A30" s="112" t="s">
        <v>45</v>
      </c>
      <c r="B30" s="112" t="s">
        <v>46</v>
      </c>
      <c r="C30" s="112" t="s">
        <v>47</v>
      </c>
      <c r="D30" s="112" t="s">
        <v>48</v>
      </c>
      <c r="E30" s="112" t="s">
        <v>49</v>
      </c>
      <c r="F30" s="11"/>
    </row>
    <row r="31" spans="1:6" x14ac:dyDescent="0.25">
      <c r="A31" s="112"/>
      <c r="B31" s="112"/>
      <c r="C31" s="112"/>
      <c r="D31" s="112"/>
      <c r="E31" s="112"/>
    </row>
    <row r="32" spans="1:6" x14ac:dyDescent="0.25">
      <c r="A32" s="112"/>
      <c r="B32" s="112"/>
      <c r="C32" s="112"/>
      <c r="D32" s="112"/>
      <c r="E32" s="112"/>
      <c r="F32" s="11"/>
    </row>
    <row r="33" spans="1:6" x14ac:dyDescent="0.25">
      <c r="A33" s="31" t="s">
        <v>172</v>
      </c>
      <c r="B33" s="30">
        <v>220000</v>
      </c>
      <c r="C33" s="31" t="s">
        <v>172</v>
      </c>
      <c r="D33" s="31" t="s">
        <v>173</v>
      </c>
      <c r="E33" s="30">
        <v>220000</v>
      </c>
      <c r="F33" s="11"/>
    </row>
    <row r="34" spans="1:6" x14ac:dyDescent="0.25">
      <c r="A34" s="31" t="s">
        <v>175</v>
      </c>
      <c r="B34" s="30">
        <v>80000</v>
      </c>
      <c r="C34" s="31" t="s">
        <v>175</v>
      </c>
      <c r="D34" s="31" t="s">
        <v>174</v>
      </c>
      <c r="E34" s="30">
        <v>80000</v>
      </c>
      <c r="F34" s="11"/>
    </row>
    <row r="35" spans="1:6" x14ac:dyDescent="0.25">
      <c r="A35" s="31"/>
      <c r="B35" s="30"/>
      <c r="C35" s="31"/>
      <c r="D35" s="31"/>
      <c r="E35" s="30"/>
      <c r="F35" s="11"/>
    </row>
    <row r="36" spans="1:6" x14ac:dyDescent="0.25">
      <c r="A36" s="31"/>
      <c r="B36" s="30"/>
      <c r="C36" s="31"/>
      <c r="D36" s="31"/>
      <c r="E36" s="30"/>
      <c r="F36" s="11"/>
    </row>
    <row r="37" spans="1:6" x14ac:dyDescent="0.25">
      <c r="A37" s="31"/>
      <c r="B37" s="30"/>
      <c r="C37" s="31"/>
      <c r="D37" s="31"/>
      <c r="E37" s="30"/>
      <c r="F37" s="11"/>
    </row>
    <row r="38" spans="1:6" x14ac:dyDescent="0.25">
      <c r="A38" s="31"/>
      <c r="B38" s="30"/>
      <c r="C38" s="31"/>
      <c r="D38" s="31"/>
      <c r="E38" s="30"/>
      <c r="F38" s="11"/>
    </row>
    <row r="39" spans="1:6" x14ac:dyDescent="0.25">
      <c r="A39" s="31"/>
      <c r="B39" s="30"/>
      <c r="C39" s="31"/>
      <c r="D39" s="31"/>
      <c r="E39" s="30"/>
      <c r="F39" s="11"/>
    </row>
    <row r="40" spans="1:6" x14ac:dyDescent="0.25">
      <c r="A40" s="31"/>
      <c r="B40" s="30"/>
      <c r="C40" s="31"/>
      <c r="D40" s="56"/>
      <c r="E40" s="30"/>
      <c r="F40" s="11"/>
    </row>
    <row r="41" spans="1:6" x14ac:dyDescent="0.25">
      <c r="A41" s="61"/>
      <c r="B41" s="30"/>
      <c r="C41" s="61"/>
      <c r="D41" s="66"/>
      <c r="E41" s="30"/>
      <c r="F41" s="11"/>
    </row>
    <row r="42" spans="1:6" x14ac:dyDescent="0.25">
      <c r="A42" s="31"/>
      <c r="B42" s="30"/>
      <c r="C42" s="31"/>
      <c r="D42" s="31"/>
      <c r="E42" s="30"/>
      <c r="F42" s="11"/>
    </row>
    <row r="43" spans="1:6" x14ac:dyDescent="0.25">
      <c r="A43" s="31"/>
      <c r="B43" s="30"/>
      <c r="C43" s="31"/>
      <c r="D43" s="30"/>
      <c r="E43" s="30"/>
      <c r="F43" s="11"/>
    </row>
    <row r="44" spans="1:6" x14ac:dyDescent="0.25">
      <c r="A44" s="31"/>
      <c r="B44" s="30"/>
      <c r="C44" s="31"/>
      <c r="D44" s="31"/>
      <c r="E44" s="30"/>
      <c r="F44" s="11"/>
    </row>
    <row r="45" spans="1:6" x14ac:dyDescent="0.25">
      <c r="A45" s="31"/>
      <c r="B45" s="30"/>
      <c r="C45" s="31"/>
      <c r="D45" s="31"/>
      <c r="E45" s="30"/>
      <c r="F45" s="11"/>
    </row>
    <row r="46" spans="1:6" x14ac:dyDescent="0.25">
      <c r="A46" s="31"/>
      <c r="B46" s="30"/>
      <c r="C46" s="31"/>
      <c r="D46" s="31"/>
      <c r="E46" s="30"/>
      <c r="F46" s="11"/>
    </row>
    <row r="47" spans="1:6" x14ac:dyDescent="0.25">
      <c r="A47" s="31"/>
      <c r="B47" s="30"/>
      <c r="C47" s="31"/>
      <c r="D47" s="31"/>
      <c r="E47" s="30"/>
      <c r="F47" s="11"/>
    </row>
    <row r="48" spans="1:6" x14ac:dyDescent="0.25">
      <c r="A48" s="31"/>
      <c r="B48" s="30"/>
      <c r="C48" s="31"/>
      <c r="D48" s="31"/>
      <c r="E48" s="30"/>
      <c r="F48" s="11"/>
    </row>
    <row r="49" spans="1:6" x14ac:dyDescent="0.25">
      <c r="A49" s="13" t="s">
        <v>137</v>
      </c>
      <c r="B49" s="14"/>
      <c r="C49" s="4"/>
      <c r="D49" s="3"/>
      <c r="E49" s="30">
        <v>2850993.31</v>
      </c>
    </row>
    <row r="50" spans="1:6" x14ac:dyDescent="0.25">
      <c r="A50" s="13" t="s">
        <v>10</v>
      </c>
      <c r="B50" s="14"/>
      <c r="C50" s="4"/>
      <c r="D50" s="3"/>
      <c r="E50" s="30">
        <f>SUM(E33:E48)</f>
        <v>300000</v>
      </c>
    </row>
    <row r="51" spans="1:6" x14ac:dyDescent="0.25">
      <c r="A51" s="15" t="s">
        <v>11</v>
      </c>
      <c r="B51" s="5"/>
      <c r="C51" s="4"/>
      <c r="D51" s="3"/>
      <c r="E51" s="30">
        <v>4737.68</v>
      </c>
    </row>
    <row r="52" spans="1:6" x14ac:dyDescent="0.25">
      <c r="A52" s="15" t="s">
        <v>12</v>
      </c>
      <c r="B52" s="5"/>
      <c r="C52" s="4"/>
      <c r="D52" s="3"/>
      <c r="E52" s="30">
        <v>0</v>
      </c>
    </row>
    <row r="53" spans="1:6" x14ac:dyDescent="0.25">
      <c r="A53" s="15" t="s">
        <v>13</v>
      </c>
      <c r="B53" s="5"/>
      <c r="C53" s="4"/>
      <c r="D53" s="3"/>
      <c r="E53" s="30">
        <f>SUM(E49:E52)</f>
        <v>3155730.99</v>
      </c>
    </row>
    <row r="54" spans="1:6" x14ac:dyDescent="0.25">
      <c r="A54" s="16"/>
      <c r="B54" s="6"/>
      <c r="C54" s="7"/>
      <c r="D54" s="6"/>
      <c r="E54" s="28"/>
    </row>
    <row r="55" spans="1:6" x14ac:dyDescent="0.25">
      <c r="A55" s="15" t="s">
        <v>14</v>
      </c>
      <c r="B55" s="5"/>
      <c r="C55" s="4"/>
      <c r="D55" s="3"/>
      <c r="E55" s="29"/>
    </row>
    <row r="56" spans="1:6" x14ac:dyDescent="0.25">
      <c r="A56" s="15" t="s">
        <v>15</v>
      </c>
      <c r="B56" s="5"/>
      <c r="C56" s="4"/>
      <c r="D56" s="3"/>
      <c r="E56" s="30">
        <f>E53+E55</f>
        <v>3155730.99</v>
      </c>
    </row>
    <row r="57" spans="1:6" x14ac:dyDescent="0.25">
      <c r="A57" s="10" t="s">
        <v>16</v>
      </c>
    </row>
    <row r="58" spans="1:6" x14ac:dyDescent="0.25">
      <c r="A58" s="10" t="s">
        <v>17</v>
      </c>
    </row>
    <row r="59" spans="1:6" x14ac:dyDescent="0.25">
      <c r="A59" s="10" t="s">
        <v>18</v>
      </c>
    </row>
    <row r="60" spans="1:6" x14ac:dyDescent="0.25">
      <c r="A60" s="10" t="s">
        <v>70</v>
      </c>
      <c r="E60" s="11"/>
      <c r="F60" s="11"/>
    </row>
    <row r="61" spans="1:6" x14ac:dyDescent="0.25">
      <c r="A61" s="10" t="s">
        <v>170</v>
      </c>
      <c r="E61" s="11"/>
      <c r="F61" s="11"/>
    </row>
    <row r="62" spans="1:6" x14ac:dyDescent="0.25">
      <c r="A62" s="10" t="s">
        <v>72</v>
      </c>
    </row>
    <row r="63" spans="1:6" x14ac:dyDescent="0.25">
      <c r="A63" s="10"/>
    </row>
    <row r="64" spans="1:6" x14ac:dyDescent="0.25">
      <c r="A64" s="10"/>
    </row>
    <row r="65" spans="1:7" x14ac:dyDescent="0.25">
      <c r="A65" s="10"/>
    </row>
    <row r="66" spans="1:7" x14ac:dyDescent="0.25">
      <c r="A66" s="10"/>
    </row>
    <row r="67" spans="1:7" x14ac:dyDescent="0.25">
      <c r="A67" s="10"/>
    </row>
    <row r="68" spans="1:7" x14ac:dyDescent="0.25">
      <c r="A68" s="10"/>
    </row>
    <row r="69" spans="1:7" x14ac:dyDescent="0.25">
      <c r="A69" s="10"/>
    </row>
    <row r="70" spans="1:7" x14ac:dyDescent="0.25">
      <c r="A70" s="10"/>
    </row>
    <row r="71" spans="1:7" x14ac:dyDescent="0.25">
      <c r="A71" s="121" t="s">
        <v>0</v>
      </c>
      <c r="B71" s="121"/>
      <c r="C71" s="121"/>
      <c r="D71" s="121"/>
      <c r="E71" s="121"/>
    </row>
    <row r="72" spans="1:7" x14ac:dyDescent="0.25">
      <c r="A72" s="121" t="s">
        <v>1</v>
      </c>
      <c r="B72" s="121"/>
      <c r="C72" s="121"/>
      <c r="D72" s="121"/>
      <c r="E72" s="121"/>
    </row>
    <row r="73" spans="1:7" x14ac:dyDescent="0.25">
      <c r="A73" s="121" t="s">
        <v>2</v>
      </c>
      <c r="B73" s="121"/>
      <c r="C73" s="121"/>
      <c r="D73" s="121"/>
      <c r="E73" s="121"/>
    </row>
    <row r="74" spans="1:7" x14ac:dyDescent="0.25">
      <c r="A74" s="17"/>
      <c r="B74" s="17"/>
      <c r="C74" s="17"/>
      <c r="D74" s="17"/>
      <c r="E74" s="17"/>
    </row>
    <row r="75" spans="1:7" x14ac:dyDescent="0.25">
      <c r="A75" s="119" t="s">
        <v>19</v>
      </c>
      <c r="B75" s="119"/>
      <c r="C75" s="119"/>
      <c r="D75" s="119"/>
      <c r="E75" s="119"/>
    </row>
    <row r="76" spans="1:7" ht="15.75" customHeight="1" x14ac:dyDescent="0.25">
      <c r="A76" s="117"/>
      <c r="B76" s="117"/>
      <c r="C76" s="117"/>
      <c r="D76" s="117"/>
      <c r="E76" s="117"/>
    </row>
    <row r="77" spans="1:7" x14ac:dyDescent="0.25">
      <c r="A77" s="122" t="s">
        <v>87</v>
      </c>
      <c r="B77" s="122"/>
      <c r="C77" s="122"/>
      <c r="D77" s="122"/>
      <c r="E77" s="122"/>
    </row>
    <row r="78" spans="1:7" x14ac:dyDescent="0.25">
      <c r="A78" s="123"/>
      <c r="B78" s="123"/>
      <c r="C78" s="123"/>
      <c r="D78" s="123"/>
      <c r="E78" s="123"/>
    </row>
    <row r="79" spans="1:7" ht="19.5" customHeight="1" x14ac:dyDescent="0.25">
      <c r="A79" s="112" t="s">
        <v>50</v>
      </c>
      <c r="B79" s="112" t="s">
        <v>51</v>
      </c>
      <c r="C79" s="112" t="s">
        <v>52</v>
      </c>
      <c r="D79" s="120" t="s">
        <v>53</v>
      </c>
      <c r="E79" s="112" t="s">
        <v>88</v>
      </c>
      <c r="F79" s="112" t="s">
        <v>54</v>
      </c>
    </row>
    <row r="80" spans="1:7" ht="21.75" customHeight="1" x14ac:dyDescent="0.25">
      <c r="A80" s="112"/>
      <c r="B80" s="112"/>
      <c r="C80" s="112"/>
      <c r="D80" s="120"/>
      <c r="E80" s="112"/>
      <c r="F80" s="112"/>
      <c r="G80" s="11"/>
    </row>
    <row r="81" spans="1:7" ht="20.25" customHeight="1" x14ac:dyDescent="0.25">
      <c r="A81" s="112"/>
      <c r="B81" s="112"/>
      <c r="C81" s="112"/>
      <c r="D81" s="120"/>
      <c r="E81" s="112"/>
      <c r="F81" s="112"/>
      <c r="G81" s="11"/>
    </row>
    <row r="82" spans="1:7" ht="31.5" customHeight="1" x14ac:dyDescent="0.25">
      <c r="A82" s="112"/>
      <c r="B82" s="112"/>
      <c r="C82" s="112"/>
      <c r="D82" s="120"/>
      <c r="E82" s="112"/>
      <c r="F82" s="112"/>
    </row>
    <row r="83" spans="1:7" ht="30" customHeight="1" x14ac:dyDescent="0.25">
      <c r="A83" s="18" t="s">
        <v>20</v>
      </c>
      <c r="B83" s="30">
        <v>481609.02</v>
      </c>
      <c r="C83" s="69"/>
      <c r="D83" s="32">
        <v>650810.16</v>
      </c>
      <c r="E83" s="49">
        <f>C83+D83</f>
        <v>650810.16</v>
      </c>
      <c r="F83" s="32">
        <v>954857.4</v>
      </c>
      <c r="G83" s="27"/>
    </row>
    <row r="84" spans="1:7" ht="30" customHeight="1" x14ac:dyDescent="0.25">
      <c r="A84" s="18" t="s">
        <v>21</v>
      </c>
      <c r="B84" s="30"/>
      <c r="C84" s="32"/>
      <c r="D84" s="32"/>
      <c r="E84" s="49">
        <f t="shared" ref="E84:E98" si="0">C84+D84</f>
        <v>0</v>
      </c>
      <c r="F84" s="32"/>
      <c r="G84" s="27"/>
    </row>
    <row r="85" spans="1:7" ht="30" customHeight="1" x14ac:dyDescent="0.25">
      <c r="A85" s="18" t="s">
        <v>22</v>
      </c>
      <c r="B85" s="30">
        <v>17749.12</v>
      </c>
      <c r="C85" s="70"/>
      <c r="D85" s="32">
        <v>20709.62</v>
      </c>
      <c r="E85" s="49">
        <f t="shared" si="0"/>
        <v>20709.62</v>
      </c>
      <c r="F85" s="32">
        <v>10136.51</v>
      </c>
      <c r="G85" s="27"/>
    </row>
    <row r="86" spans="1:7" ht="30" customHeight="1" x14ac:dyDescent="0.25">
      <c r="A86" s="18" t="s">
        <v>55</v>
      </c>
      <c r="B86" s="30">
        <v>46070.21</v>
      </c>
      <c r="C86" s="70"/>
      <c r="D86" s="32">
        <v>176298.83</v>
      </c>
      <c r="E86" s="49">
        <f t="shared" si="0"/>
        <v>176298.83</v>
      </c>
      <c r="F86" s="32">
        <v>54870.27</v>
      </c>
      <c r="G86" s="27"/>
    </row>
    <row r="87" spans="1:7" ht="30" customHeight="1" x14ac:dyDescent="0.25">
      <c r="A87" s="18" t="s">
        <v>23</v>
      </c>
      <c r="B87" s="30">
        <v>1257.8900000000001</v>
      </c>
      <c r="C87" s="70"/>
      <c r="D87" s="32">
        <v>1982.14</v>
      </c>
      <c r="E87" s="49">
        <f t="shared" si="0"/>
        <v>1982.14</v>
      </c>
      <c r="F87" s="32"/>
      <c r="G87" s="27"/>
    </row>
    <row r="88" spans="1:7" ht="30" customHeight="1" x14ac:dyDescent="0.25">
      <c r="A88" s="18" t="s">
        <v>56</v>
      </c>
      <c r="B88" s="30">
        <v>37389.72</v>
      </c>
      <c r="C88" s="70"/>
      <c r="D88" s="32">
        <v>36462.74</v>
      </c>
      <c r="E88" s="49">
        <f t="shared" si="0"/>
        <v>36462.74</v>
      </c>
      <c r="F88" s="32">
        <v>20622.21</v>
      </c>
      <c r="G88" s="27"/>
    </row>
    <row r="89" spans="1:7" ht="30" customHeight="1" x14ac:dyDescent="0.25">
      <c r="A89" s="18" t="s">
        <v>24</v>
      </c>
      <c r="B89" s="30">
        <v>821486.87</v>
      </c>
      <c r="C89" s="70"/>
      <c r="D89" s="32">
        <v>890073.97</v>
      </c>
      <c r="E89" s="49">
        <f t="shared" si="0"/>
        <v>890073.97</v>
      </c>
      <c r="F89" s="32">
        <v>871171.12</v>
      </c>
      <c r="G89" s="27"/>
    </row>
    <row r="90" spans="1:7" ht="30" customHeight="1" x14ac:dyDescent="0.25">
      <c r="A90" s="18" t="s">
        <v>57</v>
      </c>
      <c r="B90" s="30">
        <v>120551.95</v>
      </c>
      <c r="C90" s="70"/>
      <c r="D90" s="32">
        <v>113891.2</v>
      </c>
      <c r="E90" s="49">
        <f t="shared" si="0"/>
        <v>113891.2</v>
      </c>
      <c r="F90" s="32">
        <v>103135.28</v>
      </c>
      <c r="G90" s="27"/>
    </row>
    <row r="91" spans="1:7" ht="30" customHeight="1" x14ac:dyDescent="0.25">
      <c r="A91" s="18" t="s">
        <v>25</v>
      </c>
      <c r="B91" s="30"/>
      <c r="C91" s="32"/>
      <c r="D91" s="32"/>
      <c r="E91" s="49">
        <f t="shared" si="0"/>
        <v>0</v>
      </c>
      <c r="F91" s="32"/>
      <c r="G91" s="27"/>
    </row>
    <row r="92" spans="1:7" ht="30" customHeight="1" x14ac:dyDescent="0.25">
      <c r="A92" s="18" t="s">
        <v>26</v>
      </c>
      <c r="B92" s="30">
        <v>2800</v>
      </c>
      <c r="C92" s="32"/>
      <c r="D92" s="32">
        <v>2800</v>
      </c>
      <c r="E92" s="49">
        <f t="shared" si="0"/>
        <v>2800</v>
      </c>
      <c r="F92" s="32"/>
      <c r="G92" s="27"/>
    </row>
    <row r="93" spans="1:7" ht="30" customHeight="1" x14ac:dyDescent="0.25">
      <c r="A93" s="18" t="s">
        <v>27</v>
      </c>
      <c r="B93" s="101">
        <v>42616.51</v>
      </c>
      <c r="C93" s="32"/>
      <c r="D93" s="32">
        <v>42414.92</v>
      </c>
      <c r="E93" s="49">
        <f t="shared" si="0"/>
        <v>42414.92</v>
      </c>
      <c r="F93" s="32">
        <v>201.59</v>
      </c>
      <c r="G93" s="27"/>
    </row>
    <row r="94" spans="1:7" ht="30" customHeight="1" x14ac:dyDescent="0.25">
      <c r="A94" s="18" t="s">
        <v>28</v>
      </c>
      <c r="B94" s="101">
        <v>362.14</v>
      </c>
      <c r="C94" s="32"/>
      <c r="D94" s="32">
        <v>362.14</v>
      </c>
      <c r="E94" s="49">
        <f t="shared" si="0"/>
        <v>362.14</v>
      </c>
      <c r="F94" s="32"/>
      <c r="G94" s="27"/>
    </row>
    <row r="95" spans="1:7" ht="30" customHeight="1" x14ac:dyDescent="0.25">
      <c r="A95" s="18" t="s">
        <v>58</v>
      </c>
      <c r="B95" s="101">
        <v>8115.81</v>
      </c>
      <c r="C95" s="70"/>
      <c r="D95" s="32">
        <v>46404.44</v>
      </c>
      <c r="E95" s="49">
        <f t="shared" si="0"/>
        <v>46404.44</v>
      </c>
      <c r="F95" s="32"/>
      <c r="G95" s="27"/>
    </row>
    <row r="96" spans="1:7" ht="30" customHeight="1" x14ac:dyDescent="0.25">
      <c r="A96" s="18" t="s">
        <v>29</v>
      </c>
      <c r="B96" s="101"/>
      <c r="C96" s="32"/>
      <c r="D96" s="32"/>
      <c r="E96" s="49">
        <f t="shared" si="0"/>
        <v>0</v>
      </c>
      <c r="F96" s="32"/>
      <c r="G96" s="27"/>
    </row>
    <row r="97" spans="1:7" ht="30" customHeight="1" x14ac:dyDescent="0.25">
      <c r="A97" s="18" t="s">
        <v>59</v>
      </c>
      <c r="B97" s="101">
        <v>127.64</v>
      </c>
      <c r="C97" s="32"/>
      <c r="D97" s="32">
        <v>127.64</v>
      </c>
      <c r="E97" s="49">
        <f t="shared" si="0"/>
        <v>127.64</v>
      </c>
      <c r="F97" s="32">
        <v>2267.1799999999998</v>
      </c>
      <c r="G97" s="27"/>
    </row>
    <row r="98" spans="1:7" ht="30" customHeight="1" x14ac:dyDescent="0.25">
      <c r="A98" s="18" t="s">
        <v>30</v>
      </c>
      <c r="B98" s="101">
        <v>5940.95</v>
      </c>
      <c r="C98" s="32"/>
      <c r="D98" s="32">
        <v>7022.23</v>
      </c>
      <c r="E98" s="49">
        <f t="shared" si="0"/>
        <v>7022.23</v>
      </c>
      <c r="F98" s="32"/>
      <c r="G98" s="27"/>
    </row>
    <row r="99" spans="1:7" ht="30" customHeight="1" x14ac:dyDescent="0.25">
      <c r="A99" s="19" t="s">
        <v>31</v>
      </c>
      <c r="B99" s="33">
        <f>SUM(B83:B98)</f>
        <v>1586077.8299999998</v>
      </c>
      <c r="C99" s="33">
        <f t="shared" ref="C99:F99" si="1">SUM(C83:C98)</f>
        <v>0</v>
      </c>
      <c r="D99" s="33">
        <f t="shared" si="1"/>
        <v>1989360.0299999996</v>
      </c>
      <c r="E99" s="33">
        <f t="shared" si="1"/>
        <v>1989360.0299999996</v>
      </c>
      <c r="F99" s="33">
        <f t="shared" si="1"/>
        <v>2017261.56</v>
      </c>
      <c r="G99" s="27"/>
    </row>
    <row r="100" spans="1:7" x14ac:dyDescent="0.25">
      <c r="B100" s="11"/>
    </row>
    <row r="101" spans="1:7" x14ac:dyDescent="0.25">
      <c r="A101" s="10" t="s">
        <v>60</v>
      </c>
      <c r="B101" s="11"/>
    </row>
    <row r="102" spans="1:7" x14ac:dyDescent="0.25">
      <c r="A102" s="11" t="s">
        <v>32</v>
      </c>
      <c r="B102" s="11"/>
    </row>
    <row r="103" spans="1:7" x14ac:dyDescent="0.25">
      <c r="A103" s="11" t="s">
        <v>33</v>
      </c>
      <c r="B103" s="11"/>
    </row>
    <row r="104" spans="1:7" x14ac:dyDescent="0.25">
      <c r="A104" s="10" t="s">
        <v>34</v>
      </c>
      <c r="B104" s="11"/>
    </row>
    <row r="105" spans="1:7" x14ac:dyDescent="0.25">
      <c r="A105" s="10" t="s">
        <v>35</v>
      </c>
    </row>
    <row r="106" spans="1:7" x14ac:dyDescent="0.25">
      <c r="A106" s="10" t="s">
        <v>36</v>
      </c>
      <c r="B106" s="11"/>
    </row>
    <row r="107" spans="1:7" x14ac:dyDescent="0.25">
      <c r="A107" s="10" t="s">
        <v>37</v>
      </c>
      <c r="B107" s="11"/>
    </row>
    <row r="108" spans="1:7" x14ac:dyDescent="0.25">
      <c r="A108" s="34"/>
      <c r="B108" s="35"/>
      <c r="C108" s="36"/>
      <c r="D108" s="37"/>
      <c r="E108" s="37"/>
    </row>
    <row r="109" spans="1:7" x14ac:dyDescent="0.25">
      <c r="A109" s="34"/>
      <c r="B109" s="35"/>
      <c r="C109" s="36"/>
      <c r="D109" s="37"/>
      <c r="E109" s="37"/>
    </row>
    <row r="110" spans="1:7" x14ac:dyDescent="0.25">
      <c r="A110" s="34"/>
      <c r="B110" s="35"/>
      <c r="C110" s="36"/>
      <c r="D110" s="37"/>
      <c r="E110" s="37"/>
    </row>
    <row r="111" spans="1:7" x14ac:dyDescent="0.25">
      <c r="A111" s="34"/>
      <c r="B111" s="35"/>
      <c r="C111" s="36"/>
      <c r="D111" s="37"/>
      <c r="E111" s="37"/>
    </row>
    <row r="112" spans="1:7" x14ac:dyDescent="0.25">
      <c r="A112" s="34"/>
      <c r="B112" s="35"/>
      <c r="C112" s="36"/>
      <c r="D112" s="37"/>
      <c r="E112" s="37"/>
    </row>
    <row r="113" spans="1:5" x14ac:dyDescent="0.25">
      <c r="A113" s="34"/>
      <c r="B113" s="35"/>
      <c r="C113" s="36"/>
      <c r="D113" s="37"/>
      <c r="E113" s="37"/>
    </row>
    <row r="114" spans="1:5" x14ac:dyDescent="0.25">
      <c r="A114" s="34"/>
      <c r="B114" s="35"/>
      <c r="C114" s="36"/>
      <c r="D114" s="37"/>
      <c r="E114" s="37"/>
    </row>
    <row r="115" spans="1:5" x14ac:dyDescent="0.25">
      <c r="A115" s="34"/>
      <c r="B115" s="35"/>
      <c r="C115" s="36"/>
      <c r="D115" s="37"/>
      <c r="E115" s="37"/>
    </row>
    <row r="116" spans="1:5" x14ac:dyDescent="0.25">
      <c r="A116" s="34"/>
      <c r="B116" s="35"/>
      <c r="C116" s="36"/>
      <c r="D116" s="37"/>
      <c r="E116" s="37"/>
    </row>
    <row r="117" spans="1:5" x14ac:dyDescent="0.25">
      <c r="A117" s="34"/>
      <c r="B117" s="35"/>
      <c r="C117" s="36"/>
      <c r="D117" s="37"/>
      <c r="E117" s="37"/>
    </row>
    <row r="118" spans="1:5" x14ac:dyDescent="0.25">
      <c r="A118" s="34"/>
      <c r="B118" s="35"/>
      <c r="C118" s="36"/>
      <c r="D118" s="37"/>
      <c r="E118" s="37"/>
    </row>
    <row r="119" spans="1:5" x14ac:dyDescent="0.25">
      <c r="A119" s="121" t="s">
        <v>0</v>
      </c>
      <c r="B119" s="121"/>
      <c r="C119" s="121"/>
      <c r="D119" s="121"/>
      <c r="E119" s="121"/>
    </row>
    <row r="120" spans="1:5" x14ac:dyDescent="0.25">
      <c r="A120" s="121" t="s">
        <v>1</v>
      </c>
      <c r="B120" s="121"/>
      <c r="C120" s="121"/>
      <c r="D120" s="121"/>
      <c r="E120" s="121"/>
    </row>
    <row r="121" spans="1:5" x14ac:dyDescent="0.25">
      <c r="A121" s="121" t="s">
        <v>2</v>
      </c>
      <c r="B121" s="121"/>
      <c r="C121" s="121"/>
      <c r="D121" s="121"/>
      <c r="E121" s="121"/>
    </row>
    <row r="122" spans="1:5" x14ac:dyDescent="0.25">
      <c r="A122" s="17"/>
      <c r="B122" s="17"/>
      <c r="C122" s="17"/>
      <c r="D122" s="17"/>
      <c r="E122" s="17"/>
    </row>
    <row r="123" spans="1:5" x14ac:dyDescent="0.25">
      <c r="A123" s="113" t="s">
        <v>38</v>
      </c>
      <c r="B123" s="114"/>
      <c r="C123" s="114"/>
      <c r="D123" s="114"/>
      <c r="E123" s="115"/>
    </row>
    <row r="124" spans="1:5" x14ac:dyDescent="0.25">
      <c r="A124" s="116"/>
      <c r="B124" s="117"/>
      <c r="C124" s="117"/>
      <c r="D124" s="117"/>
      <c r="E124" s="118"/>
    </row>
    <row r="125" spans="1:5" s="137" customFormat="1" ht="30" customHeight="1" x14ac:dyDescent="0.25">
      <c r="A125" s="20" t="s">
        <v>39</v>
      </c>
      <c r="B125" s="21"/>
      <c r="C125" s="22"/>
      <c r="D125" s="23"/>
      <c r="E125" s="136">
        <f>SUM(E33:E48)</f>
        <v>300000</v>
      </c>
    </row>
    <row r="126" spans="1:5" s="137" customFormat="1" ht="30" customHeight="1" x14ac:dyDescent="0.25">
      <c r="A126" s="20" t="s">
        <v>40</v>
      </c>
      <c r="B126" s="21"/>
      <c r="C126" s="21"/>
      <c r="D126" s="23"/>
      <c r="E126" s="136">
        <f>E99</f>
        <v>1989360.0299999996</v>
      </c>
    </row>
    <row r="127" spans="1:5" s="137" customFormat="1" ht="30" customHeight="1" x14ac:dyDescent="0.25">
      <c r="A127" s="20" t="s">
        <v>41</v>
      </c>
      <c r="B127" s="21"/>
      <c r="C127" s="21"/>
      <c r="D127" s="23"/>
      <c r="E127" s="136">
        <f>E53-(E126-E55)</f>
        <v>1166370.9600000007</v>
      </c>
    </row>
    <row r="128" spans="1:5" s="137" customFormat="1" ht="30" customHeight="1" x14ac:dyDescent="0.25">
      <c r="A128" s="20" t="s">
        <v>42</v>
      </c>
      <c r="B128" s="21"/>
      <c r="C128" s="21"/>
      <c r="D128" s="23"/>
      <c r="E128" s="138"/>
    </row>
    <row r="129" spans="1:5" s="137" customFormat="1" ht="30" customHeight="1" x14ac:dyDescent="0.25">
      <c r="A129" s="20" t="s">
        <v>43</v>
      </c>
      <c r="B129" s="21"/>
      <c r="C129" s="21"/>
      <c r="D129" s="23"/>
      <c r="E129" s="136">
        <f>E127-E128</f>
        <v>1166370.9600000007</v>
      </c>
    </row>
    <row r="131" spans="1:5" x14ac:dyDescent="0.25">
      <c r="A131" s="10" t="s">
        <v>44</v>
      </c>
    </row>
    <row r="132" spans="1:5" x14ac:dyDescent="0.25">
      <c r="A132" s="10" t="s">
        <v>74</v>
      </c>
    </row>
    <row r="133" spans="1:5" x14ac:dyDescent="0.25">
      <c r="A133" s="10" t="s">
        <v>73</v>
      </c>
    </row>
    <row r="134" spans="1:5" x14ac:dyDescent="0.25">
      <c r="A134" s="10"/>
    </row>
    <row r="135" spans="1:5" x14ac:dyDescent="0.25">
      <c r="A135" s="10"/>
    </row>
    <row r="136" spans="1:5" x14ac:dyDescent="0.25">
      <c r="A136" s="10"/>
    </row>
    <row r="137" spans="1:5" x14ac:dyDescent="0.25">
      <c r="A137" s="10"/>
      <c r="E137" s="27"/>
    </row>
    <row r="138" spans="1:5" x14ac:dyDescent="0.25">
      <c r="A138" s="10" t="s">
        <v>168</v>
      </c>
    </row>
    <row r="139" spans="1:5" x14ac:dyDescent="0.25">
      <c r="A139" s="10"/>
    </row>
    <row r="140" spans="1:5" x14ac:dyDescent="0.25">
      <c r="A140" s="10"/>
    </row>
    <row r="141" spans="1:5" x14ac:dyDescent="0.25">
      <c r="A141" s="10"/>
    </row>
    <row r="142" spans="1:5" x14ac:dyDescent="0.25">
      <c r="A142" s="10"/>
    </row>
    <row r="143" spans="1:5" x14ac:dyDescent="0.25">
      <c r="A143" s="11"/>
      <c r="B143" s="11"/>
      <c r="C143" s="48" t="s">
        <v>77</v>
      </c>
    </row>
    <row r="144" spans="1:5" x14ac:dyDescent="0.25">
      <c r="A144" s="11"/>
      <c r="B144" s="11"/>
      <c r="C144" s="48" t="s">
        <v>75</v>
      </c>
    </row>
    <row r="145" spans="1:1" x14ac:dyDescent="0.25">
      <c r="A145" s="10"/>
    </row>
  </sheetData>
  <mergeCells count="25">
    <mergeCell ref="F79:F82"/>
    <mergeCell ref="A77:E78"/>
    <mergeCell ref="A119:E119"/>
    <mergeCell ref="A120:E120"/>
    <mergeCell ref="A121:E121"/>
    <mergeCell ref="A123:E124"/>
    <mergeCell ref="A75:E76"/>
    <mergeCell ref="A79:A82"/>
    <mergeCell ref="D79:D82"/>
    <mergeCell ref="A71:E71"/>
    <mergeCell ref="A72:E72"/>
    <mergeCell ref="A73:E73"/>
    <mergeCell ref="C79:C82"/>
    <mergeCell ref="B79:B82"/>
    <mergeCell ref="E79:E82"/>
    <mergeCell ref="A30:A32"/>
    <mergeCell ref="B30:B32"/>
    <mergeCell ref="C30:C32"/>
    <mergeCell ref="D30:D32"/>
    <mergeCell ref="E30:E32"/>
    <mergeCell ref="A2:E2"/>
    <mergeCell ref="A3:E3"/>
    <mergeCell ref="A4:E4"/>
    <mergeCell ref="A28:E29"/>
    <mergeCell ref="A21:B21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5"/>
  <sheetViews>
    <sheetView showGridLines="0" topLeftCell="A118" workbookViewId="0">
      <selection activeCell="B146" sqref="B146"/>
    </sheetView>
  </sheetViews>
  <sheetFormatPr defaultRowHeight="15" x14ac:dyDescent="0.25"/>
  <cols>
    <col min="1" max="1" width="18.7109375" style="1" customWidth="1"/>
    <col min="2" max="2" width="21.85546875" style="1" customWidth="1"/>
    <col min="3" max="3" width="20.7109375" style="2" customWidth="1"/>
    <col min="4" max="5" width="20.7109375" style="1" customWidth="1"/>
    <col min="6" max="6" width="21.140625" style="1" bestFit="1" customWidth="1"/>
    <col min="7" max="7" width="9.140625" style="1"/>
    <col min="8" max="8" width="11" style="1" bestFit="1" customWidth="1"/>
    <col min="9" max="16384" width="9.140625" style="1"/>
  </cols>
  <sheetData>
    <row r="2" spans="1:5" x14ac:dyDescent="0.25">
      <c r="A2" s="108" t="s">
        <v>79</v>
      </c>
      <c r="B2" s="108"/>
      <c r="C2" s="108"/>
      <c r="D2" s="108"/>
      <c r="E2" s="108"/>
    </row>
    <row r="3" spans="1:5" x14ac:dyDescent="0.25">
      <c r="A3" s="108" t="s">
        <v>80</v>
      </c>
      <c r="B3" s="108"/>
      <c r="C3" s="108"/>
      <c r="D3" s="108"/>
      <c r="E3" s="108"/>
    </row>
    <row r="4" spans="1:5" x14ac:dyDescent="0.25">
      <c r="A4" s="108" t="s">
        <v>2</v>
      </c>
      <c r="B4" s="108"/>
      <c r="C4" s="108"/>
      <c r="D4" s="108"/>
      <c r="E4" s="108"/>
    </row>
    <row r="5" spans="1:5" x14ac:dyDescent="0.25">
      <c r="A5" s="46"/>
      <c r="B5" s="46"/>
      <c r="C5" s="46"/>
      <c r="D5" s="46"/>
      <c r="E5" s="46"/>
    </row>
    <row r="6" spans="1:5" x14ac:dyDescent="0.25">
      <c r="A6" s="47"/>
      <c r="B6" s="47"/>
      <c r="C6" s="47"/>
      <c r="D6" s="47"/>
      <c r="E6" s="47"/>
    </row>
    <row r="7" spans="1:5" ht="7.5" customHeight="1" x14ac:dyDescent="0.25">
      <c r="A7" s="8"/>
      <c r="B7" s="8"/>
      <c r="C7" s="8"/>
      <c r="D7" s="8"/>
    </row>
    <row r="8" spans="1:5" x14ac:dyDescent="0.25">
      <c r="A8" s="9" t="s">
        <v>61</v>
      </c>
      <c r="B8" s="9"/>
    </row>
    <row r="9" spans="1:5" x14ac:dyDescent="0.25">
      <c r="A9" s="9" t="s">
        <v>69</v>
      </c>
      <c r="B9" s="9"/>
    </row>
    <row r="10" spans="1:5" x14ac:dyDescent="0.25">
      <c r="A10" s="9" t="s">
        <v>62</v>
      </c>
      <c r="B10" s="9"/>
    </row>
    <row r="11" spans="1:5" x14ac:dyDescent="0.25">
      <c r="A11" s="9" t="s">
        <v>78</v>
      </c>
      <c r="B11" s="9"/>
    </row>
    <row r="12" spans="1:5" x14ac:dyDescent="0.25">
      <c r="A12" s="9" t="s">
        <v>63</v>
      </c>
      <c r="B12" s="9"/>
    </row>
    <row r="13" spans="1:5" x14ac:dyDescent="0.25">
      <c r="A13" s="9" t="s">
        <v>76</v>
      </c>
      <c r="B13" s="9"/>
      <c r="C13" s="10"/>
    </row>
    <row r="14" spans="1:5" x14ac:dyDescent="0.25">
      <c r="A14" s="9" t="s">
        <v>64</v>
      </c>
      <c r="B14" s="9"/>
    </row>
    <row r="15" spans="1:5" x14ac:dyDescent="0.25">
      <c r="A15" s="9" t="s">
        <v>66</v>
      </c>
      <c r="B15" s="9"/>
      <c r="C15" s="10"/>
    </row>
    <row r="16" spans="1:5" x14ac:dyDescent="0.25">
      <c r="A16" s="9" t="s">
        <v>67</v>
      </c>
      <c r="B16" s="9"/>
      <c r="C16" s="10"/>
    </row>
    <row r="17" spans="1:6" x14ac:dyDescent="0.25">
      <c r="A17" s="9" t="s">
        <v>68</v>
      </c>
      <c r="B17" s="9"/>
      <c r="C17" s="10"/>
    </row>
    <row r="18" spans="1:6" x14ac:dyDescent="0.25">
      <c r="A18" s="9" t="s">
        <v>169</v>
      </c>
      <c r="B18" s="9"/>
    </row>
    <row r="19" spans="1:6" x14ac:dyDescent="0.25">
      <c r="A19" s="9" t="s">
        <v>3</v>
      </c>
      <c r="B19" s="9"/>
    </row>
    <row r="20" spans="1:6" ht="6" customHeight="1" x14ac:dyDescent="0.25">
      <c r="A20" s="11"/>
      <c r="B20" s="11"/>
    </row>
    <row r="21" spans="1:6" x14ac:dyDescent="0.25">
      <c r="A21" s="110" t="s">
        <v>4</v>
      </c>
      <c r="B21" s="111"/>
      <c r="C21" s="12" t="s">
        <v>5</v>
      </c>
      <c r="D21" s="12" t="s">
        <v>6</v>
      </c>
      <c r="E21" s="12" t="s">
        <v>7</v>
      </c>
    </row>
    <row r="22" spans="1:6" x14ac:dyDescent="0.25">
      <c r="A22" s="40" t="s">
        <v>65</v>
      </c>
      <c r="B22" s="41"/>
      <c r="C22" s="25">
        <v>41635</v>
      </c>
      <c r="D22" s="25">
        <v>43434</v>
      </c>
      <c r="E22" s="26">
        <v>83173332</v>
      </c>
    </row>
    <row r="23" spans="1:6" x14ac:dyDescent="0.25">
      <c r="A23" s="42" t="s">
        <v>139</v>
      </c>
      <c r="B23" s="43"/>
      <c r="C23" s="25">
        <v>43091</v>
      </c>
      <c r="D23" s="25">
        <v>43434</v>
      </c>
      <c r="E23" s="26">
        <v>19168380</v>
      </c>
    </row>
    <row r="24" spans="1:6" x14ac:dyDescent="0.25">
      <c r="A24" s="44" t="s">
        <v>140</v>
      </c>
      <c r="B24" s="43"/>
      <c r="C24" s="25">
        <v>43154</v>
      </c>
      <c r="D24" s="25">
        <v>43434</v>
      </c>
      <c r="E24" s="26">
        <v>160000</v>
      </c>
    </row>
    <row r="25" spans="1:6" x14ac:dyDescent="0.25">
      <c r="A25" s="44" t="s">
        <v>141</v>
      </c>
      <c r="B25" s="43"/>
      <c r="C25" s="25">
        <v>43378</v>
      </c>
      <c r="D25" s="25">
        <v>43434</v>
      </c>
      <c r="E25" s="26">
        <v>160000</v>
      </c>
    </row>
    <row r="26" spans="1:6" x14ac:dyDescent="0.25">
      <c r="A26" s="44" t="s">
        <v>171</v>
      </c>
      <c r="B26" s="43"/>
      <c r="C26" s="25">
        <v>43431</v>
      </c>
      <c r="D26" s="25">
        <v>43434</v>
      </c>
      <c r="E26" s="26">
        <v>220000</v>
      </c>
    </row>
    <row r="27" spans="1:6" x14ac:dyDescent="0.25">
      <c r="A27" s="11"/>
      <c r="B27" s="11"/>
      <c r="E27" s="27"/>
    </row>
    <row r="28" spans="1:6" x14ac:dyDescent="0.25">
      <c r="A28" s="109" t="s">
        <v>8</v>
      </c>
      <c r="B28" s="109"/>
      <c r="C28" s="109"/>
      <c r="D28" s="109"/>
      <c r="E28" s="109"/>
    </row>
    <row r="29" spans="1:6" x14ac:dyDescent="0.25">
      <c r="A29" s="109"/>
      <c r="B29" s="109"/>
      <c r="C29" s="109"/>
      <c r="D29" s="109"/>
      <c r="E29" s="109"/>
    </row>
    <row r="30" spans="1:6" x14ac:dyDescent="0.25">
      <c r="A30" s="112" t="s">
        <v>45</v>
      </c>
      <c r="B30" s="112" t="s">
        <v>46</v>
      </c>
      <c r="C30" s="112" t="s">
        <v>47</v>
      </c>
      <c r="D30" s="112" t="s">
        <v>48</v>
      </c>
      <c r="E30" s="112" t="s">
        <v>49</v>
      </c>
      <c r="F30" s="11"/>
    </row>
    <row r="31" spans="1:6" x14ac:dyDescent="0.25">
      <c r="A31" s="112"/>
      <c r="B31" s="112"/>
      <c r="C31" s="112"/>
      <c r="D31" s="112"/>
      <c r="E31" s="112"/>
    </row>
    <row r="32" spans="1:6" x14ac:dyDescent="0.25">
      <c r="A32" s="112"/>
      <c r="B32" s="112"/>
      <c r="C32" s="112"/>
      <c r="D32" s="112"/>
      <c r="E32" s="112"/>
      <c r="F32" s="11"/>
    </row>
    <row r="33" spans="1:6" x14ac:dyDescent="0.25">
      <c r="A33" s="31" t="s">
        <v>142</v>
      </c>
      <c r="B33" s="30">
        <v>1742580</v>
      </c>
      <c r="C33" s="31" t="s">
        <v>142</v>
      </c>
      <c r="D33" s="31" t="s">
        <v>155</v>
      </c>
      <c r="E33" s="30">
        <v>1742580</v>
      </c>
      <c r="F33" s="11"/>
    </row>
    <row r="34" spans="1:6" x14ac:dyDescent="0.25">
      <c r="A34" s="31" t="s">
        <v>143</v>
      </c>
      <c r="B34" s="30">
        <v>1742580</v>
      </c>
      <c r="C34" s="31" t="s">
        <v>143</v>
      </c>
      <c r="D34" s="31" t="s">
        <v>156</v>
      </c>
      <c r="E34" s="30">
        <v>1742580</v>
      </c>
      <c r="F34" s="11"/>
    </row>
    <row r="35" spans="1:6" x14ac:dyDescent="0.25">
      <c r="A35" s="31" t="s">
        <v>144</v>
      </c>
      <c r="B35" s="30">
        <v>192000</v>
      </c>
      <c r="C35" s="31" t="s">
        <v>144</v>
      </c>
      <c r="D35" s="31" t="s">
        <v>157</v>
      </c>
      <c r="E35" s="30">
        <v>192000</v>
      </c>
      <c r="F35" s="11"/>
    </row>
    <row r="36" spans="1:6" x14ac:dyDescent="0.25">
      <c r="A36" s="31" t="s">
        <v>146</v>
      </c>
      <c r="B36" s="30">
        <v>1742580</v>
      </c>
      <c r="C36" s="31" t="s">
        <v>145</v>
      </c>
      <c r="D36" s="31" t="s">
        <v>158</v>
      </c>
      <c r="E36" s="30">
        <v>1742580</v>
      </c>
      <c r="F36" s="11"/>
    </row>
    <row r="37" spans="1:6" x14ac:dyDescent="0.25">
      <c r="A37" s="31" t="s">
        <v>146</v>
      </c>
      <c r="B37" s="30">
        <v>80000</v>
      </c>
      <c r="C37" s="31" t="s">
        <v>146</v>
      </c>
      <c r="D37" s="31" t="s">
        <v>158</v>
      </c>
      <c r="E37" s="30">
        <v>80000</v>
      </c>
      <c r="F37" s="11"/>
    </row>
    <row r="38" spans="1:6" x14ac:dyDescent="0.25">
      <c r="A38" s="31" t="s">
        <v>147</v>
      </c>
      <c r="B38" s="30">
        <v>1742580</v>
      </c>
      <c r="C38" s="31" t="s">
        <v>147</v>
      </c>
      <c r="D38" s="31" t="s">
        <v>159</v>
      </c>
      <c r="E38" s="30">
        <v>1742580</v>
      </c>
      <c r="F38" s="11"/>
    </row>
    <row r="39" spans="1:6" x14ac:dyDescent="0.25">
      <c r="A39" s="31" t="s">
        <v>147</v>
      </c>
      <c r="B39" s="30">
        <v>80000</v>
      </c>
      <c r="C39" s="31" t="s">
        <v>147</v>
      </c>
      <c r="D39" s="31" t="s">
        <v>159</v>
      </c>
      <c r="E39" s="30">
        <v>80000</v>
      </c>
      <c r="F39" s="11"/>
    </row>
    <row r="40" spans="1:6" x14ac:dyDescent="0.25">
      <c r="A40" s="31" t="s">
        <v>148</v>
      </c>
      <c r="B40" s="30">
        <v>1742580</v>
      </c>
      <c r="C40" s="31" t="s">
        <v>148</v>
      </c>
      <c r="D40" s="56" t="s">
        <v>160</v>
      </c>
      <c r="E40" s="30">
        <v>1742580</v>
      </c>
      <c r="F40" s="11"/>
    </row>
    <row r="41" spans="1:6" x14ac:dyDescent="0.25">
      <c r="A41" s="61">
        <v>43257</v>
      </c>
      <c r="B41" s="30">
        <v>1742580</v>
      </c>
      <c r="C41" s="61">
        <v>43257</v>
      </c>
      <c r="D41" s="66" t="s">
        <v>161</v>
      </c>
      <c r="E41" s="30">
        <v>1742580</v>
      </c>
      <c r="F41" s="11"/>
    </row>
    <row r="42" spans="1:6" x14ac:dyDescent="0.25">
      <c r="A42" s="31" t="s">
        <v>149</v>
      </c>
      <c r="B42" s="30">
        <v>1742580</v>
      </c>
      <c r="C42" s="31" t="s">
        <v>149</v>
      </c>
      <c r="D42" s="31" t="s">
        <v>162</v>
      </c>
      <c r="E42" s="30">
        <v>1742580</v>
      </c>
      <c r="F42" s="11"/>
    </row>
    <row r="43" spans="1:6" x14ac:dyDescent="0.25">
      <c r="A43" s="31" t="s">
        <v>150</v>
      </c>
      <c r="B43" s="30">
        <v>1742580</v>
      </c>
      <c r="C43" s="31" t="s">
        <v>150</v>
      </c>
      <c r="D43" s="30" t="s">
        <v>163</v>
      </c>
      <c r="E43" s="30">
        <v>1742580</v>
      </c>
      <c r="F43" s="11"/>
    </row>
    <row r="44" spans="1:6" x14ac:dyDescent="0.25">
      <c r="A44" s="31" t="s">
        <v>151</v>
      </c>
      <c r="B44" s="30">
        <v>1742580</v>
      </c>
      <c r="C44" s="31" t="s">
        <v>151</v>
      </c>
      <c r="D44" s="31" t="s">
        <v>164</v>
      </c>
      <c r="E44" s="30">
        <v>1742580</v>
      </c>
      <c r="F44" s="11"/>
    </row>
    <row r="45" spans="1:6" x14ac:dyDescent="0.25">
      <c r="A45" s="31" t="s">
        <v>152</v>
      </c>
      <c r="B45" s="30">
        <v>1742580</v>
      </c>
      <c r="C45" s="31" t="s">
        <v>152</v>
      </c>
      <c r="D45" s="31" t="s">
        <v>165</v>
      </c>
      <c r="E45" s="30">
        <v>1742580</v>
      </c>
      <c r="F45" s="11"/>
    </row>
    <row r="46" spans="1:6" x14ac:dyDescent="0.25">
      <c r="A46" s="31" t="s">
        <v>153</v>
      </c>
      <c r="B46" s="30">
        <v>1742580</v>
      </c>
      <c r="C46" s="31" t="s">
        <v>153</v>
      </c>
      <c r="D46" s="31" t="s">
        <v>166</v>
      </c>
      <c r="E46" s="30">
        <v>1742580</v>
      </c>
      <c r="F46" s="11"/>
    </row>
    <row r="47" spans="1:6" x14ac:dyDescent="0.25">
      <c r="A47" s="31" t="s">
        <v>154</v>
      </c>
      <c r="B47" s="30">
        <v>80000</v>
      </c>
      <c r="C47" s="31" t="s">
        <v>154</v>
      </c>
      <c r="D47" s="31" t="s">
        <v>167</v>
      </c>
      <c r="E47" s="30">
        <v>80000</v>
      </c>
      <c r="F47" s="11"/>
    </row>
    <row r="48" spans="1:6" x14ac:dyDescent="0.25">
      <c r="A48" s="31"/>
      <c r="B48" s="30"/>
      <c r="C48" s="31"/>
      <c r="D48" s="31"/>
      <c r="E48" s="30"/>
      <c r="F48" s="11"/>
    </row>
    <row r="49" spans="1:6" x14ac:dyDescent="0.25">
      <c r="A49" s="13" t="s">
        <v>137</v>
      </c>
      <c r="B49" s="14"/>
      <c r="C49" s="4"/>
      <c r="D49" s="3"/>
      <c r="E49" s="30">
        <v>818990.93</v>
      </c>
    </row>
    <row r="50" spans="1:6" x14ac:dyDescent="0.25">
      <c r="A50" s="13" t="s">
        <v>10</v>
      </c>
      <c r="B50" s="14"/>
      <c r="C50" s="4"/>
      <c r="D50" s="3"/>
      <c r="E50" s="30">
        <f>SUM(E33:E48)</f>
        <v>19600380</v>
      </c>
    </row>
    <row r="51" spans="1:6" x14ac:dyDescent="0.25">
      <c r="A51" s="15" t="s">
        <v>11</v>
      </c>
      <c r="B51" s="5"/>
      <c r="C51" s="4"/>
      <c r="D51" s="3"/>
      <c r="E51" s="30">
        <v>67318.47</v>
      </c>
    </row>
    <row r="52" spans="1:6" x14ac:dyDescent="0.25">
      <c r="A52" s="15" t="s">
        <v>12</v>
      </c>
      <c r="B52" s="5"/>
      <c r="C52" s="4"/>
      <c r="D52" s="3"/>
      <c r="E52" s="30">
        <v>0</v>
      </c>
    </row>
    <row r="53" spans="1:6" x14ac:dyDescent="0.25">
      <c r="A53" s="15" t="s">
        <v>13</v>
      </c>
      <c r="B53" s="5"/>
      <c r="C53" s="4"/>
      <c r="D53" s="3"/>
      <c r="E53" s="30">
        <f>SUM(E49:E52)</f>
        <v>20486689.399999999</v>
      </c>
    </row>
    <row r="54" spans="1:6" x14ac:dyDescent="0.25">
      <c r="A54" s="16"/>
      <c r="B54" s="6"/>
      <c r="C54" s="7"/>
      <c r="D54" s="6"/>
      <c r="E54" s="28"/>
    </row>
    <row r="55" spans="1:6" x14ac:dyDescent="0.25">
      <c r="A55" s="15" t="s">
        <v>14</v>
      </c>
      <c r="B55" s="5"/>
      <c r="C55" s="4"/>
      <c r="D55" s="3"/>
      <c r="E55" s="29"/>
    </row>
    <row r="56" spans="1:6" x14ac:dyDescent="0.25">
      <c r="A56" s="15" t="s">
        <v>15</v>
      </c>
      <c r="B56" s="5"/>
      <c r="C56" s="4"/>
      <c r="D56" s="3"/>
      <c r="E56" s="30">
        <f>E53+E55</f>
        <v>20486689.399999999</v>
      </c>
    </row>
    <row r="57" spans="1:6" x14ac:dyDescent="0.25">
      <c r="A57" s="10" t="s">
        <v>16</v>
      </c>
    </row>
    <row r="58" spans="1:6" x14ac:dyDescent="0.25">
      <c r="A58" s="10" t="s">
        <v>17</v>
      </c>
    </row>
    <row r="59" spans="1:6" x14ac:dyDescent="0.25">
      <c r="A59" s="10" t="s">
        <v>18</v>
      </c>
    </row>
    <row r="60" spans="1:6" x14ac:dyDescent="0.25">
      <c r="A60" s="10" t="s">
        <v>70</v>
      </c>
      <c r="E60" s="11"/>
      <c r="F60" s="11"/>
    </row>
    <row r="61" spans="1:6" x14ac:dyDescent="0.25">
      <c r="A61" s="10" t="s">
        <v>170</v>
      </c>
      <c r="E61" s="11"/>
      <c r="F61" s="11"/>
    </row>
    <row r="62" spans="1:6" x14ac:dyDescent="0.25">
      <c r="A62" s="10" t="s">
        <v>72</v>
      </c>
    </row>
    <row r="63" spans="1:6" x14ac:dyDescent="0.25">
      <c r="A63" s="10"/>
    </row>
    <row r="64" spans="1:6" x14ac:dyDescent="0.25">
      <c r="A64" s="10"/>
    </row>
    <row r="65" spans="1:7" x14ac:dyDescent="0.25">
      <c r="A65" s="10"/>
    </row>
    <row r="66" spans="1:7" x14ac:dyDescent="0.25">
      <c r="A66" s="10"/>
    </row>
    <row r="67" spans="1:7" x14ac:dyDescent="0.25">
      <c r="A67" s="10"/>
    </row>
    <row r="68" spans="1:7" x14ac:dyDescent="0.25">
      <c r="A68" s="10"/>
    </row>
    <row r="69" spans="1:7" x14ac:dyDescent="0.25">
      <c r="A69" s="10"/>
    </row>
    <row r="70" spans="1:7" x14ac:dyDescent="0.25">
      <c r="A70" s="10"/>
    </row>
    <row r="71" spans="1:7" x14ac:dyDescent="0.25">
      <c r="A71" s="121" t="s">
        <v>0</v>
      </c>
      <c r="B71" s="121"/>
      <c r="C71" s="121"/>
      <c r="D71" s="121"/>
      <c r="E71" s="121"/>
    </row>
    <row r="72" spans="1:7" x14ac:dyDescent="0.25">
      <c r="A72" s="121" t="s">
        <v>1</v>
      </c>
      <c r="B72" s="121"/>
      <c r="C72" s="121"/>
      <c r="D72" s="121"/>
      <c r="E72" s="121"/>
    </row>
    <row r="73" spans="1:7" x14ac:dyDescent="0.25">
      <c r="A73" s="121" t="s">
        <v>2</v>
      </c>
      <c r="B73" s="121"/>
      <c r="C73" s="121"/>
      <c r="D73" s="121"/>
      <c r="E73" s="121"/>
    </row>
    <row r="74" spans="1:7" x14ac:dyDescent="0.25">
      <c r="A74" s="106"/>
      <c r="B74" s="106"/>
      <c r="C74" s="106"/>
      <c r="D74" s="106"/>
      <c r="E74" s="106"/>
    </row>
    <row r="75" spans="1:7" x14ac:dyDescent="0.25">
      <c r="A75" s="119" t="s">
        <v>19</v>
      </c>
      <c r="B75" s="119"/>
      <c r="C75" s="119"/>
      <c r="D75" s="119"/>
      <c r="E75" s="119"/>
    </row>
    <row r="76" spans="1:7" ht="15.75" customHeight="1" x14ac:dyDescent="0.25">
      <c r="A76" s="117"/>
      <c r="B76" s="117"/>
      <c r="C76" s="117"/>
      <c r="D76" s="117"/>
      <c r="E76" s="117"/>
    </row>
    <row r="77" spans="1:7" x14ac:dyDescent="0.25">
      <c r="A77" s="122" t="s">
        <v>87</v>
      </c>
      <c r="B77" s="122"/>
      <c r="C77" s="122"/>
      <c r="D77" s="122"/>
      <c r="E77" s="122"/>
    </row>
    <row r="78" spans="1:7" x14ac:dyDescent="0.25">
      <c r="A78" s="123"/>
      <c r="B78" s="123"/>
      <c r="C78" s="123"/>
      <c r="D78" s="123"/>
      <c r="E78" s="123"/>
    </row>
    <row r="79" spans="1:7" ht="19.5" customHeight="1" x14ac:dyDescent="0.25">
      <c r="A79" s="112" t="s">
        <v>50</v>
      </c>
      <c r="B79" s="112" t="s">
        <v>51</v>
      </c>
      <c r="C79" s="112" t="s">
        <v>52</v>
      </c>
      <c r="D79" s="120" t="s">
        <v>53</v>
      </c>
      <c r="E79" s="112" t="s">
        <v>88</v>
      </c>
      <c r="F79" s="112" t="s">
        <v>54</v>
      </c>
    </row>
    <row r="80" spans="1:7" ht="21.75" customHeight="1" x14ac:dyDescent="0.25">
      <c r="A80" s="112"/>
      <c r="B80" s="112"/>
      <c r="C80" s="112"/>
      <c r="D80" s="120"/>
      <c r="E80" s="112"/>
      <c r="F80" s="112"/>
      <c r="G80" s="11"/>
    </row>
    <row r="81" spans="1:7" ht="20.25" customHeight="1" x14ac:dyDescent="0.25">
      <c r="A81" s="112"/>
      <c r="B81" s="112"/>
      <c r="C81" s="112"/>
      <c r="D81" s="120"/>
      <c r="E81" s="112"/>
      <c r="F81" s="112"/>
      <c r="G81" s="11"/>
    </row>
    <row r="82" spans="1:7" ht="31.5" customHeight="1" x14ac:dyDescent="0.25">
      <c r="A82" s="112"/>
      <c r="B82" s="112"/>
      <c r="C82" s="112"/>
      <c r="D82" s="120"/>
      <c r="E82" s="112"/>
      <c r="F82" s="112"/>
    </row>
    <row r="83" spans="1:7" ht="30" customHeight="1" x14ac:dyDescent="0.25">
      <c r="A83" s="18" t="s">
        <v>20</v>
      </c>
      <c r="B83" s="30">
        <v>5329635.21</v>
      </c>
      <c r="C83" s="69">
        <v>930189.69</v>
      </c>
      <c r="D83" s="32">
        <f>5100047.43-930189.69</f>
        <v>4169857.7399999998</v>
      </c>
      <c r="E83" s="49">
        <f>C83+D83</f>
        <v>5100047.43</v>
      </c>
      <c r="F83" s="32"/>
      <c r="G83" s="27"/>
    </row>
    <row r="84" spans="1:7" ht="30" customHeight="1" x14ac:dyDescent="0.25">
      <c r="A84" s="18" t="s">
        <v>21</v>
      </c>
      <c r="B84" s="30">
        <v>0</v>
      </c>
      <c r="C84" s="32">
        <v>0</v>
      </c>
      <c r="D84" s="32">
        <v>0</v>
      </c>
      <c r="E84" s="49">
        <f t="shared" ref="E84:E98" si="0">C84+D84</f>
        <v>0</v>
      </c>
      <c r="F84" s="32"/>
      <c r="G84" s="27"/>
    </row>
    <row r="85" spans="1:7" ht="30" customHeight="1" x14ac:dyDescent="0.25">
      <c r="A85" s="18" t="s">
        <v>22</v>
      </c>
      <c r="B85" s="30">
        <v>157470.79999999999</v>
      </c>
      <c r="C85" s="70">
        <v>10741.81</v>
      </c>
      <c r="D85" s="32">
        <f>170118.41-10741.81</f>
        <v>159376.6</v>
      </c>
      <c r="E85" s="49">
        <f t="shared" si="0"/>
        <v>170118.41</v>
      </c>
      <c r="F85" s="32"/>
      <c r="G85" s="27"/>
    </row>
    <row r="86" spans="1:7" ht="30" customHeight="1" x14ac:dyDescent="0.25">
      <c r="A86" s="18" t="s">
        <v>55</v>
      </c>
      <c r="B86" s="30">
        <v>814630.96</v>
      </c>
      <c r="C86" s="70">
        <v>72982.570000000007</v>
      </c>
      <c r="D86" s="32">
        <f>806684.2-72982.57</f>
        <v>733701.62999999989</v>
      </c>
      <c r="E86" s="49">
        <f t="shared" si="0"/>
        <v>806684.2</v>
      </c>
      <c r="F86" s="32"/>
      <c r="G86" s="27"/>
    </row>
    <row r="87" spans="1:7" ht="30" customHeight="1" x14ac:dyDescent="0.25">
      <c r="A87" s="18" t="s">
        <v>23</v>
      </c>
      <c r="B87" s="30">
        <v>14879.62</v>
      </c>
      <c r="C87" s="70">
        <v>1233.26</v>
      </c>
      <c r="D87" s="32">
        <f>14741.76-C87</f>
        <v>13508.5</v>
      </c>
      <c r="E87" s="49">
        <f t="shared" si="0"/>
        <v>14741.76</v>
      </c>
      <c r="F87" s="32"/>
      <c r="G87" s="27"/>
    </row>
    <row r="88" spans="1:7" ht="30" customHeight="1" x14ac:dyDescent="0.25">
      <c r="A88" s="18" t="s">
        <v>56</v>
      </c>
      <c r="B88" s="30">
        <v>270978.65999999997</v>
      </c>
      <c r="C88" s="70">
        <v>18079.75</v>
      </c>
      <c r="D88" s="32">
        <f>275208.52-C88</f>
        <v>257128.77000000002</v>
      </c>
      <c r="E88" s="49">
        <f t="shared" si="0"/>
        <v>275208.52</v>
      </c>
      <c r="F88" s="32"/>
      <c r="G88" s="27"/>
    </row>
    <row r="89" spans="1:7" ht="30" customHeight="1" x14ac:dyDescent="0.25">
      <c r="A89" s="18" t="s">
        <v>24</v>
      </c>
      <c r="B89" s="30">
        <v>9456623.4600000009</v>
      </c>
      <c r="C89" s="70">
        <v>899318.67</v>
      </c>
      <c r="D89" s="32">
        <f>9468760.92-C89</f>
        <v>8569442.25</v>
      </c>
      <c r="E89" s="49">
        <f t="shared" si="0"/>
        <v>9468760.9199999999</v>
      </c>
      <c r="F89" s="32"/>
      <c r="G89" s="27"/>
    </row>
    <row r="90" spans="1:7" ht="30" customHeight="1" x14ac:dyDescent="0.25">
      <c r="A90" s="18" t="s">
        <v>57</v>
      </c>
      <c r="B90" s="30">
        <v>1282759.3600000001</v>
      </c>
      <c r="C90" s="70">
        <v>19112.78</v>
      </c>
      <c r="D90" s="32">
        <f>1150161.43-C90</f>
        <v>1131048.6499999999</v>
      </c>
      <c r="E90" s="49">
        <f t="shared" si="0"/>
        <v>1150161.43</v>
      </c>
      <c r="F90" s="32"/>
      <c r="G90" s="27"/>
    </row>
    <row r="91" spans="1:7" ht="30" customHeight="1" x14ac:dyDescent="0.25">
      <c r="A91" s="18" t="s">
        <v>25</v>
      </c>
      <c r="B91" s="30">
        <v>0</v>
      </c>
      <c r="C91" s="32">
        <v>0</v>
      </c>
      <c r="D91" s="32">
        <v>0</v>
      </c>
      <c r="E91" s="49">
        <f t="shared" si="0"/>
        <v>0</v>
      </c>
      <c r="F91" s="32"/>
      <c r="G91" s="27"/>
    </row>
    <row r="92" spans="1:7" ht="30" customHeight="1" x14ac:dyDescent="0.25">
      <c r="A92" s="18" t="s">
        <v>26</v>
      </c>
      <c r="B92" s="30">
        <v>11200</v>
      </c>
      <c r="C92" s="32">
        <v>0</v>
      </c>
      <c r="D92" s="32">
        <f>8400-C92</f>
        <v>8400</v>
      </c>
      <c r="E92" s="49">
        <f t="shared" si="0"/>
        <v>8400</v>
      </c>
      <c r="F92" s="32"/>
      <c r="G92" s="27"/>
    </row>
    <row r="93" spans="1:7" ht="30" customHeight="1" x14ac:dyDescent="0.25">
      <c r="A93" s="18" t="s">
        <v>27</v>
      </c>
      <c r="B93" s="101">
        <v>430021.34</v>
      </c>
      <c r="C93" s="32">
        <v>0</v>
      </c>
      <c r="D93" s="32">
        <f>428521.34-C93</f>
        <v>428521.34</v>
      </c>
      <c r="E93" s="49">
        <f t="shared" si="0"/>
        <v>428521.34</v>
      </c>
      <c r="F93" s="32"/>
      <c r="G93" s="27"/>
    </row>
    <row r="94" spans="1:7" ht="30" customHeight="1" x14ac:dyDescent="0.25">
      <c r="A94" s="18" t="s">
        <v>28</v>
      </c>
      <c r="B94" s="101">
        <v>1291.67</v>
      </c>
      <c r="C94" s="32">
        <v>0</v>
      </c>
      <c r="D94" s="32">
        <f>1663.42-C94</f>
        <v>1663.42</v>
      </c>
      <c r="E94" s="49">
        <f t="shared" si="0"/>
        <v>1663.42</v>
      </c>
      <c r="F94" s="32"/>
      <c r="G94" s="27"/>
    </row>
    <row r="95" spans="1:7" ht="30" customHeight="1" x14ac:dyDescent="0.25">
      <c r="A95" s="18" t="s">
        <v>58</v>
      </c>
      <c r="B95" s="101">
        <v>147688.35999999999</v>
      </c>
      <c r="C95" s="70">
        <v>5205.8999999999996</v>
      </c>
      <c r="D95" s="32">
        <f>152954.11-C95</f>
        <v>147748.21</v>
      </c>
      <c r="E95" s="49">
        <f t="shared" si="0"/>
        <v>152954.10999999999</v>
      </c>
      <c r="F95" s="32"/>
      <c r="G95" s="27"/>
    </row>
    <row r="96" spans="1:7" ht="30" customHeight="1" x14ac:dyDescent="0.25">
      <c r="A96" s="18" t="s">
        <v>29</v>
      </c>
      <c r="B96" s="101">
        <v>0</v>
      </c>
      <c r="C96" s="32">
        <v>0</v>
      </c>
      <c r="D96" s="32">
        <v>0</v>
      </c>
      <c r="E96" s="49">
        <f t="shared" si="0"/>
        <v>0</v>
      </c>
      <c r="F96" s="32"/>
      <c r="G96" s="27"/>
    </row>
    <row r="97" spans="1:7" ht="30" customHeight="1" x14ac:dyDescent="0.25">
      <c r="A97" s="18" t="s">
        <v>59</v>
      </c>
      <c r="B97" s="101">
        <v>1876.75</v>
      </c>
      <c r="C97" s="32">
        <v>0</v>
      </c>
      <c r="D97" s="32">
        <f>1876.75-C97</f>
        <v>1876.75</v>
      </c>
      <c r="E97" s="49">
        <f t="shared" si="0"/>
        <v>1876.75</v>
      </c>
      <c r="F97" s="32"/>
      <c r="G97" s="27"/>
    </row>
    <row r="98" spans="1:7" ht="30" customHeight="1" x14ac:dyDescent="0.25">
      <c r="A98" s="18" t="s">
        <v>30</v>
      </c>
      <c r="B98" s="101">
        <v>58739.72</v>
      </c>
      <c r="C98" s="32">
        <v>2615.1</v>
      </c>
      <c r="D98" s="32">
        <f>56557.8-C98</f>
        <v>53942.700000000004</v>
      </c>
      <c r="E98" s="49">
        <f t="shared" si="0"/>
        <v>56557.8</v>
      </c>
      <c r="F98" s="32"/>
      <c r="G98" s="27"/>
    </row>
    <row r="99" spans="1:7" ht="30" customHeight="1" x14ac:dyDescent="0.25">
      <c r="A99" s="107" t="s">
        <v>31</v>
      </c>
      <c r="B99" s="33">
        <f>SUM(B83:B98)</f>
        <v>17977795.91</v>
      </c>
      <c r="C99" s="33">
        <f t="shared" ref="C99:F99" si="1">SUM(C83:C98)</f>
        <v>1959479.53</v>
      </c>
      <c r="D99" s="33">
        <f t="shared" si="1"/>
        <v>15676216.560000001</v>
      </c>
      <c r="E99" s="33">
        <f t="shared" si="1"/>
        <v>17635696.090000004</v>
      </c>
      <c r="F99" s="33">
        <f t="shared" si="1"/>
        <v>0</v>
      </c>
      <c r="G99" s="27"/>
    </row>
    <row r="100" spans="1:7" x14ac:dyDescent="0.25">
      <c r="B100" s="11"/>
    </row>
    <row r="101" spans="1:7" x14ac:dyDescent="0.25">
      <c r="A101" s="10" t="s">
        <v>60</v>
      </c>
      <c r="B101" s="11"/>
    </row>
    <row r="102" spans="1:7" x14ac:dyDescent="0.25">
      <c r="A102" s="11" t="s">
        <v>32</v>
      </c>
      <c r="B102" s="11"/>
    </row>
    <row r="103" spans="1:7" x14ac:dyDescent="0.25">
      <c r="A103" s="11" t="s">
        <v>33</v>
      </c>
      <c r="B103" s="11"/>
    </row>
    <row r="104" spans="1:7" x14ac:dyDescent="0.25">
      <c r="A104" s="10" t="s">
        <v>34</v>
      </c>
      <c r="B104" s="11"/>
    </row>
    <row r="105" spans="1:7" x14ac:dyDescent="0.25">
      <c r="A105" s="10" t="s">
        <v>35</v>
      </c>
    </row>
    <row r="106" spans="1:7" x14ac:dyDescent="0.25">
      <c r="A106" s="10" t="s">
        <v>36</v>
      </c>
      <c r="B106" s="11"/>
    </row>
    <row r="107" spans="1:7" x14ac:dyDescent="0.25">
      <c r="A107" s="10" t="s">
        <v>37</v>
      </c>
      <c r="B107" s="11"/>
    </row>
    <row r="108" spans="1:7" x14ac:dyDescent="0.25">
      <c r="A108" s="34"/>
      <c r="B108" s="35"/>
      <c r="C108" s="36"/>
      <c r="D108" s="37"/>
      <c r="E108" s="37"/>
    </row>
    <row r="109" spans="1:7" x14ac:dyDescent="0.25">
      <c r="A109" s="34"/>
      <c r="B109" s="35"/>
      <c r="C109" s="36"/>
      <c r="D109" s="37"/>
      <c r="E109" s="37"/>
    </row>
    <row r="110" spans="1:7" x14ac:dyDescent="0.25">
      <c r="A110" s="34"/>
      <c r="B110" s="35"/>
      <c r="C110" s="36"/>
      <c r="D110" s="37"/>
      <c r="E110" s="37"/>
    </row>
    <row r="111" spans="1:7" x14ac:dyDescent="0.25">
      <c r="A111" s="34"/>
      <c r="B111" s="35"/>
      <c r="C111" s="36"/>
      <c r="D111" s="37"/>
      <c r="E111" s="37"/>
    </row>
    <row r="112" spans="1:7" x14ac:dyDescent="0.25">
      <c r="A112" s="34"/>
      <c r="B112" s="35"/>
      <c r="C112" s="36"/>
      <c r="D112" s="37"/>
      <c r="E112" s="37"/>
    </row>
    <row r="113" spans="1:5" x14ac:dyDescent="0.25">
      <c r="A113" s="34"/>
      <c r="B113" s="35"/>
      <c r="C113" s="36"/>
      <c r="D113" s="37"/>
      <c r="E113" s="37"/>
    </row>
    <row r="114" spans="1:5" x14ac:dyDescent="0.25">
      <c r="A114" s="34"/>
      <c r="B114" s="35"/>
      <c r="C114" s="36"/>
      <c r="D114" s="37"/>
      <c r="E114" s="37"/>
    </row>
    <row r="115" spans="1:5" x14ac:dyDescent="0.25">
      <c r="A115" s="34"/>
      <c r="B115" s="35"/>
      <c r="C115" s="36"/>
      <c r="D115" s="37"/>
      <c r="E115" s="37"/>
    </row>
    <row r="116" spans="1:5" x14ac:dyDescent="0.25">
      <c r="A116" s="34"/>
      <c r="B116" s="35"/>
      <c r="C116" s="36"/>
      <c r="D116" s="37"/>
      <c r="E116" s="37"/>
    </row>
    <row r="117" spans="1:5" x14ac:dyDescent="0.25">
      <c r="A117" s="34"/>
      <c r="B117" s="35"/>
      <c r="C117" s="36"/>
      <c r="D117" s="37"/>
      <c r="E117" s="37"/>
    </row>
    <row r="118" spans="1:5" x14ac:dyDescent="0.25">
      <c r="A118" s="34"/>
      <c r="B118" s="35"/>
      <c r="C118" s="36"/>
      <c r="D118" s="37"/>
      <c r="E118" s="37"/>
    </row>
    <row r="119" spans="1:5" x14ac:dyDescent="0.25">
      <c r="A119" s="121" t="s">
        <v>0</v>
      </c>
      <c r="B119" s="121"/>
      <c r="C119" s="121"/>
      <c r="D119" s="121"/>
      <c r="E119" s="121"/>
    </row>
    <row r="120" spans="1:5" x14ac:dyDescent="0.25">
      <c r="A120" s="121" t="s">
        <v>1</v>
      </c>
      <c r="B120" s="121"/>
      <c r="C120" s="121"/>
      <c r="D120" s="121"/>
      <c r="E120" s="121"/>
    </row>
    <row r="121" spans="1:5" x14ac:dyDescent="0.25">
      <c r="A121" s="121" t="s">
        <v>2</v>
      </c>
      <c r="B121" s="121"/>
      <c r="C121" s="121"/>
      <c r="D121" s="121"/>
      <c r="E121" s="121"/>
    </row>
    <row r="122" spans="1:5" x14ac:dyDescent="0.25">
      <c r="A122" s="106"/>
      <c r="B122" s="106"/>
      <c r="C122" s="106"/>
      <c r="D122" s="106"/>
      <c r="E122" s="106"/>
    </row>
    <row r="123" spans="1:5" x14ac:dyDescent="0.25">
      <c r="A123" s="113" t="s">
        <v>38</v>
      </c>
      <c r="B123" s="114"/>
      <c r="C123" s="114"/>
      <c r="D123" s="114"/>
      <c r="E123" s="115"/>
    </row>
    <row r="124" spans="1:5" x14ac:dyDescent="0.25">
      <c r="A124" s="116"/>
      <c r="B124" s="117"/>
      <c r="C124" s="117"/>
      <c r="D124" s="117"/>
      <c r="E124" s="118"/>
    </row>
    <row r="125" spans="1:5" ht="30" customHeight="1" x14ac:dyDescent="0.25">
      <c r="A125" s="20" t="s">
        <v>39</v>
      </c>
      <c r="B125" s="21"/>
      <c r="C125" s="22"/>
      <c r="D125" s="23"/>
      <c r="E125" s="24">
        <f>SUM(E33:E48)</f>
        <v>19600380</v>
      </c>
    </row>
    <row r="126" spans="1:5" ht="30" customHeight="1" x14ac:dyDescent="0.25">
      <c r="A126" s="20" t="s">
        <v>40</v>
      </c>
      <c r="B126" s="21"/>
      <c r="C126" s="21"/>
      <c r="D126" s="23"/>
      <c r="E126" s="24">
        <f>E99</f>
        <v>17635696.090000004</v>
      </c>
    </row>
    <row r="127" spans="1:5" ht="30" customHeight="1" x14ac:dyDescent="0.25">
      <c r="A127" s="20" t="s">
        <v>41</v>
      </c>
      <c r="B127" s="21"/>
      <c r="C127" s="21"/>
      <c r="D127" s="23"/>
      <c r="E127" s="24">
        <f>E53-(E126-E55)</f>
        <v>2850993.3099999949</v>
      </c>
    </row>
    <row r="128" spans="1:5" ht="30" customHeight="1" x14ac:dyDescent="0.25">
      <c r="A128" s="20" t="s">
        <v>42</v>
      </c>
      <c r="B128" s="21"/>
      <c r="C128" s="21"/>
      <c r="D128" s="23"/>
      <c r="E128" s="3"/>
    </row>
    <row r="129" spans="1:5" ht="30" customHeight="1" x14ac:dyDescent="0.25">
      <c r="A129" s="20" t="s">
        <v>178</v>
      </c>
      <c r="B129" s="21"/>
      <c r="C129" s="21"/>
      <c r="D129" s="23"/>
      <c r="E129" s="24">
        <f>E127-E128</f>
        <v>2850993.3099999949</v>
      </c>
    </row>
    <row r="131" spans="1:5" x14ac:dyDescent="0.25">
      <c r="A131" s="10" t="s">
        <v>44</v>
      </c>
    </row>
    <row r="132" spans="1:5" x14ac:dyDescent="0.25">
      <c r="A132" s="10" t="s">
        <v>74</v>
      </c>
    </row>
    <row r="133" spans="1:5" x14ac:dyDescent="0.25">
      <c r="A133" s="10" t="s">
        <v>73</v>
      </c>
    </row>
    <row r="134" spans="1:5" x14ac:dyDescent="0.25">
      <c r="A134" s="10"/>
    </row>
    <row r="135" spans="1:5" x14ac:dyDescent="0.25">
      <c r="A135" s="10"/>
    </row>
    <row r="136" spans="1:5" x14ac:dyDescent="0.25">
      <c r="A136" s="10"/>
    </row>
    <row r="137" spans="1:5" x14ac:dyDescent="0.25">
      <c r="A137" s="10"/>
      <c r="E137" s="27"/>
    </row>
    <row r="138" spans="1:5" x14ac:dyDescent="0.25">
      <c r="A138" s="10" t="s">
        <v>168</v>
      </c>
    </row>
    <row r="139" spans="1:5" x14ac:dyDescent="0.25">
      <c r="A139" s="10"/>
    </row>
    <row r="140" spans="1:5" x14ac:dyDescent="0.25">
      <c r="A140" s="10"/>
    </row>
    <row r="141" spans="1:5" x14ac:dyDescent="0.25">
      <c r="A141" s="10"/>
    </row>
    <row r="142" spans="1:5" x14ac:dyDescent="0.25">
      <c r="A142" s="10"/>
    </row>
    <row r="143" spans="1:5" x14ac:dyDescent="0.25">
      <c r="A143" s="11"/>
      <c r="B143" s="11"/>
      <c r="C143" s="48" t="s">
        <v>77</v>
      </c>
    </row>
    <row r="144" spans="1:5" x14ac:dyDescent="0.25">
      <c r="A144" s="11"/>
      <c r="B144" s="11"/>
      <c r="C144" s="48" t="s">
        <v>75</v>
      </c>
    </row>
    <row r="145" spans="1:1" x14ac:dyDescent="0.25">
      <c r="A145" s="10"/>
    </row>
  </sheetData>
  <mergeCells count="25">
    <mergeCell ref="F79:F82"/>
    <mergeCell ref="A119:E119"/>
    <mergeCell ref="A120:E120"/>
    <mergeCell ref="A121:E121"/>
    <mergeCell ref="A123:E124"/>
    <mergeCell ref="A79:A82"/>
    <mergeCell ref="B79:B82"/>
    <mergeCell ref="C79:C82"/>
    <mergeCell ref="D79:D82"/>
    <mergeCell ref="E79:E82"/>
    <mergeCell ref="A71:E71"/>
    <mergeCell ref="A72:E72"/>
    <mergeCell ref="A73:E73"/>
    <mergeCell ref="A75:E76"/>
    <mergeCell ref="A77:E78"/>
    <mergeCell ref="A2:E2"/>
    <mergeCell ref="A3:E3"/>
    <mergeCell ref="A4:E4"/>
    <mergeCell ref="A21:B21"/>
    <mergeCell ref="A28:E29"/>
    <mergeCell ref="A30:A32"/>
    <mergeCell ref="B30:B32"/>
    <mergeCell ref="C30:C32"/>
    <mergeCell ref="D30:D32"/>
    <mergeCell ref="E30:E32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6"/>
  <sheetViews>
    <sheetView workbookViewId="0">
      <selection activeCell="C21" sqref="C21"/>
    </sheetView>
  </sheetViews>
  <sheetFormatPr defaultRowHeight="15" x14ac:dyDescent="0.25"/>
  <cols>
    <col min="1" max="1" width="10.7109375" bestFit="1" customWidth="1"/>
    <col min="2" max="2" width="14.7109375" customWidth="1"/>
    <col min="3" max="3" width="40.5703125" customWidth="1"/>
    <col min="4" max="4" width="16.28515625" customWidth="1"/>
    <col min="5" max="5" width="22.42578125" style="38" customWidth="1"/>
  </cols>
  <sheetData>
    <row r="2" spans="1:8" s="50" customFormat="1" ht="24.75" customHeight="1" x14ac:dyDescent="0.25">
      <c r="B2" s="124" t="s">
        <v>138</v>
      </c>
      <c r="C2" s="124"/>
      <c r="D2" s="124"/>
      <c r="E2" s="51" t="s">
        <v>89</v>
      </c>
    </row>
    <row r="3" spans="1:8" ht="5.25" customHeight="1" x14ac:dyDescent="0.25">
      <c r="B3" s="38"/>
      <c r="C3" s="38"/>
      <c r="D3" s="38"/>
      <c r="F3" s="52"/>
      <c r="G3" s="52"/>
      <c r="H3" s="52"/>
    </row>
    <row r="4" spans="1:8" ht="20.25" customHeight="1" x14ac:dyDescent="0.25">
      <c r="A4" s="53">
        <v>42741</v>
      </c>
      <c r="B4" s="54" t="s">
        <v>90</v>
      </c>
      <c r="C4" s="54" t="s">
        <v>91</v>
      </c>
      <c r="D4" s="55">
        <v>1659597</v>
      </c>
      <c r="E4" s="56" t="s">
        <v>92</v>
      </c>
    </row>
    <row r="5" spans="1:8" ht="20.25" customHeight="1" x14ac:dyDescent="0.25">
      <c r="A5" s="53">
        <v>42772</v>
      </c>
      <c r="B5" s="54" t="s">
        <v>93</v>
      </c>
      <c r="C5" s="54" t="s">
        <v>91</v>
      </c>
      <c r="D5" s="55">
        <v>1659597</v>
      </c>
      <c r="E5" s="56" t="s">
        <v>94</v>
      </c>
    </row>
    <row r="6" spans="1:8" ht="20.25" customHeight="1" x14ac:dyDescent="0.25">
      <c r="A6" s="53">
        <v>42800</v>
      </c>
      <c r="B6" s="54" t="s">
        <v>95</v>
      </c>
      <c r="C6" s="54" t="s">
        <v>91</v>
      </c>
      <c r="D6" s="55">
        <v>1659597</v>
      </c>
      <c r="E6" s="56" t="s">
        <v>96</v>
      </c>
    </row>
    <row r="7" spans="1:8" ht="20.25" customHeight="1" x14ac:dyDescent="0.25">
      <c r="A7" s="53">
        <v>42831</v>
      </c>
      <c r="B7" s="54" t="s">
        <v>97</v>
      </c>
      <c r="C7" s="54" t="s">
        <v>91</v>
      </c>
      <c r="D7" s="55">
        <v>1659597</v>
      </c>
      <c r="E7" s="56" t="s">
        <v>98</v>
      </c>
    </row>
    <row r="8" spans="1:8" ht="20.25" customHeight="1" x14ac:dyDescent="0.25">
      <c r="A8" s="53">
        <v>42860</v>
      </c>
      <c r="B8" s="54" t="s">
        <v>99</v>
      </c>
      <c r="C8" s="54" t="s">
        <v>91</v>
      </c>
      <c r="D8" s="55">
        <v>1659597</v>
      </c>
      <c r="E8" s="56" t="s">
        <v>100</v>
      </c>
    </row>
    <row r="9" spans="1:8" ht="20.25" customHeight="1" x14ac:dyDescent="0.25">
      <c r="A9" s="57">
        <v>42892</v>
      </c>
      <c r="B9" s="54" t="s">
        <v>101</v>
      </c>
      <c r="C9" s="54" t="s">
        <v>91</v>
      </c>
      <c r="D9" s="55">
        <v>1659597</v>
      </c>
      <c r="E9" s="56" t="s">
        <v>102</v>
      </c>
    </row>
    <row r="10" spans="1:8" ht="20.25" customHeight="1" x14ac:dyDescent="0.25">
      <c r="A10" s="57">
        <v>42912</v>
      </c>
      <c r="B10" s="54" t="s">
        <v>101</v>
      </c>
      <c r="C10" s="54" t="s">
        <v>91</v>
      </c>
      <c r="D10" s="55">
        <v>80000</v>
      </c>
      <c r="E10" s="56" t="s">
        <v>103</v>
      </c>
    </row>
    <row r="11" spans="1:8" ht="20.25" customHeight="1" x14ac:dyDescent="0.25">
      <c r="A11" s="53">
        <v>42922</v>
      </c>
      <c r="B11" s="54" t="s">
        <v>104</v>
      </c>
      <c r="C11" s="54" t="s">
        <v>91</v>
      </c>
      <c r="D11" s="55">
        <v>1659597</v>
      </c>
      <c r="E11" s="56" t="s">
        <v>105</v>
      </c>
    </row>
    <row r="12" spans="1:8" ht="20.25" customHeight="1" x14ac:dyDescent="0.25">
      <c r="A12" s="53">
        <v>42951</v>
      </c>
      <c r="B12" s="54" t="s">
        <v>106</v>
      </c>
      <c r="C12" s="54" t="s">
        <v>91</v>
      </c>
      <c r="D12" s="55">
        <v>1659597</v>
      </c>
      <c r="E12" s="56" t="s">
        <v>107</v>
      </c>
    </row>
    <row r="13" spans="1:8" ht="20.25" customHeight="1" x14ac:dyDescent="0.25">
      <c r="A13" s="53">
        <v>42984</v>
      </c>
      <c r="B13" s="54" t="s">
        <v>108</v>
      </c>
      <c r="C13" s="54" t="s">
        <v>91</v>
      </c>
      <c r="D13" s="55">
        <v>1634303.04</v>
      </c>
      <c r="E13" s="38" t="s">
        <v>109</v>
      </c>
    </row>
    <row r="14" spans="1:8" ht="20.25" customHeight="1" x14ac:dyDescent="0.25">
      <c r="A14" s="53">
        <v>42991</v>
      </c>
      <c r="B14" s="54" t="s">
        <v>108</v>
      </c>
      <c r="C14" s="54" t="s">
        <v>91</v>
      </c>
      <c r="D14" s="55">
        <v>96000</v>
      </c>
      <c r="E14" s="38" t="s">
        <v>110</v>
      </c>
    </row>
    <row r="15" spans="1:8" ht="20.25" customHeight="1" x14ac:dyDescent="0.25">
      <c r="A15" s="53">
        <v>43014</v>
      </c>
      <c r="B15" s="54" t="s">
        <v>111</v>
      </c>
      <c r="C15" s="54" t="s">
        <v>91</v>
      </c>
      <c r="D15" s="55">
        <v>1659597</v>
      </c>
      <c r="E15" s="56" t="s">
        <v>112</v>
      </c>
    </row>
    <row r="16" spans="1:8" ht="20.25" customHeight="1" x14ac:dyDescent="0.25">
      <c r="A16" s="53">
        <v>43034</v>
      </c>
      <c r="B16" s="54" t="s">
        <v>111</v>
      </c>
      <c r="C16" s="54" t="s">
        <v>91</v>
      </c>
      <c r="D16" s="55">
        <v>48000</v>
      </c>
      <c r="E16" s="56" t="s">
        <v>113</v>
      </c>
    </row>
    <row r="17" spans="1:5" x14ac:dyDescent="0.25">
      <c r="A17" s="53">
        <v>43046</v>
      </c>
      <c r="B17" s="54" t="s">
        <v>114</v>
      </c>
      <c r="C17" s="54" t="s">
        <v>91</v>
      </c>
      <c r="D17" s="55">
        <v>1659597</v>
      </c>
      <c r="E17" s="56" t="s">
        <v>115</v>
      </c>
    </row>
    <row r="18" spans="1:5" x14ac:dyDescent="0.25">
      <c r="A18" s="53">
        <v>43059</v>
      </c>
      <c r="B18" s="54" t="s">
        <v>114</v>
      </c>
      <c r="C18" s="54" t="s">
        <v>91</v>
      </c>
      <c r="D18" s="55">
        <v>144000</v>
      </c>
      <c r="E18" s="56" t="s">
        <v>116</v>
      </c>
    </row>
    <row r="19" spans="1:5" x14ac:dyDescent="0.25">
      <c r="A19" s="53">
        <v>43074</v>
      </c>
      <c r="B19" s="54" t="s">
        <v>117</v>
      </c>
      <c r="C19" s="54" t="s">
        <v>91</v>
      </c>
      <c r="D19" s="55">
        <v>1659597</v>
      </c>
      <c r="E19" s="56" t="s">
        <v>118</v>
      </c>
    </row>
    <row r="20" spans="1:5" x14ac:dyDescent="0.25">
      <c r="A20" s="53"/>
      <c r="B20" s="54" t="s">
        <v>117</v>
      </c>
      <c r="C20" s="54" t="s">
        <v>91</v>
      </c>
      <c r="D20" s="55"/>
      <c r="E20" s="56"/>
    </row>
    <row r="21" spans="1:5" x14ac:dyDescent="0.25">
      <c r="D21" s="39">
        <f>SUM(D4:D20)</f>
        <v>20257870.039999999</v>
      </c>
    </row>
    <row r="24" spans="1:5" x14ac:dyDescent="0.25">
      <c r="D24" s="39"/>
    </row>
    <row r="25" spans="1:5" x14ac:dyDescent="0.25">
      <c r="D25" s="58"/>
    </row>
    <row r="26" spans="1:5" x14ac:dyDescent="0.25">
      <c r="B26" s="53"/>
      <c r="D26" s="58"/>
    </row>
  </sheetData>
  <mergeCells count="1">
    <mergeCell ref="B2:D2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showGridLines="0" topLeftCell="A72" workbookViewId="0">
      <selection activeCell="B87" sqref="B87"/>
    </sheetView>
  </sheetViews>
  <sheetFormatPr defaultRowHeight="15" x14ac:dyDescent="0.25"/>
  <cols>
    <col min="1" max="1" width="18.7109375" style="1" customWidth="1"/>
    <col min="2" max="2" width="21.85546875" style="1" customWidth="1"/>
    <col min="3" max="3" width="20.7109375" style="2" hidden="1" customWidth="1"/>
    <col min="4" max="5" width="20.7109375" style="1" hidden="1" customWidth="1"/>
    <col min="6" max="6" width="21.140625" style="1" hidden="1" customWidth="1"/>
    <col min="7" max="7" width="18.7109375" style="1" customWidth="1"/>
    <col min="8" max="16384" width="9.140625" style="1"/>
  </cols>
  <sheetData>
    <row r="1" spans="1:5" hidden="1" x14ac:dyDescent="0.25"/>
    <row r="2" spans="1:5" hidden="1" x14ac:dyDescent="0.25">
      <c r="A2" s="108" t="s">
        <v>79</v>
      </c>
      <c r="B2" s="108"/>
      <c r="C2" s="108"/>
      <c r="D2" s="108"/>
      <c r="E2" s="108"/>
    </row>
    <row r="3" spans="1:5" hidden="1" x14ac:dyDescent="0.25">
      <c r="A3" s="108" t="s">
        <v>80</v>
      </c>
      <c r="B3" s="108"/>
      <c r="C3" s="108"/>
      <c r="D3" s="108"/>
      <c r="E3" s="108"/>
    </row>
    <row r="4" spans="1:5" hidden="1" x14ac:dyDescent="0.25">
      <c r="A4" s="108" t="s">
        <v>2</v>
      </c>
      <c r="B4" s="108"/>
      <c r="C4" s="108"/>
      <c r="D4" s="108"/>
      <c r="E4" s="108"/>
    </row>
    <row r="5" spans="1:5" hidden="1" x14ac:dyDescent="0.25">
      <c r="A5" s="46"/>
      <c r="B5" s="46"/>
      <c r="C5" s="46"/>
      <c r="D5" s="46"/>
      <c r="E5" s="46"/>
    </row>
    <row r="6" spans="1:5" hidden="1" x14ac:dyDescent="0.25">
      <c r="A6" s="47"/>
      <c r="B6" s="47"/>
      <c r="C6" s="47"/>
      <c r="D6" s="47"/>
      <c r="E6" s="47"/>
    </row>
    <row r="7" spans="1:5" ht="7.5" hidden="1" customHeight="1" x14ac:dyDescent="0.25">
      <c r="A7" s="8"/>
      <c r="B7" s="8"/>
      <c r="C7" s="8"/>
      <c r="D7" s="8"/>
    </row>
    <row r="8" spans="1:5" hidden="1" x14ac:dyDescent="0.25">
      <c r="A8" s="9" t="s">
        <v>61</v>
      </c>
      <c r="B8" s="9"/>
    </row>
    <row r="9" spans="1:5" hidden="1" x14ac:dyDescent="0.25">
      <c r="A9" s="9" t="s">
        <v>69</v>
      </c>
      <c r="B9" s="9"/>
    </row>
    <row r="10" spans="1:5" hidden="1" x14ac:dyDescent="0.25">
      <c r="A10" s="9" t="s">
        <v>62</v>
      </c>
      <c r="B10" s="9"/>
    </row>
    <row r="11" spans="1:5" hidden="1" x14ac:dyDescent="0.25">
      <c r="A11" s="9" t="s">
        <v>78</v>
      </c>
      <c r="B11" s="9"/>
    </row>
    <row r="12" spans="1:5" hidden="1" x14ac:dyDescent="0.25">
      <c r="A12" s="9" t="s">
        <v>63</v>
      </c>
      <c r="B12" s="9"/>
    </row>
    <row r="13" spans="1:5" hidden="1" x14ac:dyDescent="0.25">
      <c r="A13" s="9" t="s">
        <v>76</v>
      </c>
      <c r="B13" s="9"/>
      <c r="C13" s="10"/>
    </row>
    <row r="14" spans="1:5" hidden="1" x14ac:dyDescent="0.25">
      <c r="A14" s="9" t="s">
        <v>64</v>
      </c>
      <c r="B14" s="9"/>
    </row>
    <row r="15" spans="1:5" hidden="1" x14ac:dyDescent="0.25">
      <c r="A15" s="9" t="s">
        <v>66</v>
      </c>
      <c r="B15" s="9"/>
      <c r="C15" s="10"/>
    </row>
    <row r="16" spans="1:5" hidden="1" x14ac:dyDescent="0.25">
      <c r="A16" s="9" t="s">
        <v>67</v>
      </c>
      <c r="B16" s="9"/>
      <c r="C16" s="10"/>
    </row>
    <row r="17" spans="1:6" hidden="1" x14ac:dyDescent="0.25">
      <c r="A17" s="9" t="s">
        <v>68</v>
      </c>
      <c r="B17" s="9"/>
      <c r="C17" s="10"/>
    </row>
    <row r="18" spans="1:6" hidden="1" x14ac:dyDescent="0.25">
      <c r="A18" s="9" t="s">
        <v>81</v>
      </c>
      <c r="B18" s="9"/>
    </row>
    <row r="19" spans="1:6" hidden="1" x14ac:dyDescent="0.25">
      <c r="A19" s="9" t="s">
        <v>3</v>
      </c>
      <c r="B19" s="9"/>
    </row>
    <row r="20" spans="1:6" ht="6" hidden="1" customHeight="1" x14ac:dyDescent="0.25">
      <c r="A20" s="11"/>
      <c r="B20" s="11"/>
    </row>
    <row r="21" spans="1:6" hidden="1" x14ac:dyDescent="0.25">
      <c r="A21" s="110" t="s">
        <v>4</v>
      </c>
      <c r="B21" s="111"/>
      <c r="C21" s="12" t="s">
        <v>5</v>
      </c>
      <c r="D21" s="12" t="s">
        <v>6</v>
      </c>
      <c r="E21" s="12" t="s">
        <v>7</v>
      </c>
    </row>
    <row r="22" spans="1:6" hidden="1" x14ac:dyDescent="0.25">
      <c r="A22" s="40" t="s">
        <v>65</v>
      </c>
      <c r="B22" s="41"/>
      <c r="C22" s="25">
        <v>41635</v>
      </c>
      <c r="D22" s="25">
        <v>43461</v>
      </c>
      <c r="E22" s="26">
        <v>83173332</v>
      </c>
    </row>
    <row r="23" spans="1:6" hidden="1" x14ac:dyDescent="0.25">
      <c r="A23" s="42" t="s">
        <v>82</v>
      </c>
      <c r="B23" s="43"/>
      <c r="C23" s="25">
        <v>42726</v>
      </c>
      <c r="D23" s="25" t="s">
        <v>83</v>
      </c>
      <c r="E23" s="26">
        <v>19915164</v>
      </c>
    </row>
    <row r="24" spans="1:6" hidden="1" x14ac:dyDescent="0.25">
      <c r="A24" s="44" t="s">
        <v>84</v>
      </c>
      <c r="B24" s="43"/>
      <c r="C24" s="25">
        <v>42906</v>
      </c>
      <c r="D24" s="25" t="s">
        <v>83</v>
      </c>
      <c r="E24" s="26">
        <v>80000</v>
      </c>
    </row>
    <row r="25" spans="1:6" hidden="1" x14ac:dyDescent="0.25">
      <c r="A25" s="44" t="s">
        <v>85</v>
      </c>
      <c r="B25" s="43"/>
      <c r="C25" s="25">
        <v>42933</v>
      </c>
      <c r="D25" s="25" t="s">
        <v>83</v>
      </c>
      <c r="E25" s="26">
        <v>480000</v>
      </c>
    </row>
    <row r="26" spans="1:6" hidden="1" x14ac:dyDescent="0.25">
      <c r="A26" s="44" t="s">
        <v>85</v>
      </c>
      <c r="B26" s="43"/>
      <c r="C26" s="25">
        <v>42933</v>
      </c>
      <c r="D26" s="25" t="s">
        <v>83</v>
      </c>
      <c r="E26" s="26">
        <v>-192000</v>
      </c>
    </row>
    <row r="27" spans="1:6" hidden="1" x14ac:dyDescent="0.25">
      <c r="A27" s="45" t="s">
        <v>86</v>
      </c>
      <c r="B27" s="43"/>
      <c r="C27" s="25">
        <v>42993</v>
      </c>
      <c r="D27" s="25" t="s">
        <v>83</v>
      </c>
      <c r="E27" s="26">
        <v>-25293.96</v>
      </c>
    </row>
    <row r="28" spans="1:6" hidden="1" x14ac:dyDescent="0.25">
      <c r="A28" s="11"/>
      <c r="B28" s="11"/>
      <c r="E28" s="27"/>
    </row>
    <row r="29" spans="1:6" hidden="1" x14ac:dyDescent="0.25">
      <c r="A29" s="109" t="s">
        <v>8</v>
      </c>
      <c r="B29" s="109"/>
      <c r="C29" s="109"/>
      <c r="D29" s="109"/>
      <c r="E29" s="109"/>
    </row>
    <row r="30" spans="1:6" hidden="1" x14ac:dyDescent="0.25">
      <c r="A30" s="109"/>
      <c r="B30" s="109"/>
      <c r="C30" s="109"/>
      <c r="D30" s="109"/>
      <c r="E30" s="109"/>
    </row>
    <row r="31" spans="1:6" hidden="1" x14ac:dyDescent="0.25">
      <c r="A31" s="112" t="s">
        <v>45</v>
      </c>
      <c r="B31" s="112" t="s">
        <v>46</v>
      </c>
      <c r="C31" s="112" t="s">
        <v>47</v>
      </c>
      <c r="D31" s="112" t="s">
        <v>48</v>
      </c>
      <c r="E31" s="112" t="s">
        <v>49</v>
      </c>
      <c r="F31" s="11"/>
    </row>
    <row r="32" spans="1:6" hidden="1" x14ac:dyDescent="0.25">
      <c r="A32" s="112"/>
      <c r="B32" s="112"/>
      <c r="C32" s="112"/>
      <c r="D32" s="112"/>
      <c r="E32" s="112"/>
    </row>
    <row r="33" spans="1:6" hidden="1" x14ac:dyDescent="0.25">
      <c r="A33" s="112"/>
      <c r="B33" s="112"/>
      <c r="C33" s="112"/>
      <c r="D33" s="112"/>
      <c r="E33" s="112"/>
      <c r="F33" s="11"/>
    </row>
    <row r="34" spans="1:6" hidden="1" x14ac:dyDescent="0.25">
      <c r="A34" s="31" t="s">
        <v>119</v>
      </c>
      <c r="B34" s="30">
        <v>1659597</v>
      </c>
      <c r="C34" s="31" t="s">
        <v>119</v>
      </c>
      <c r="D34" s="31" t="s">
        <v>92</v>
      </c>
      <c r="E34" s="30">
        <v>1659597</v>
      </c>
      <c r="F34" s="11"/>
    </row>
    <row r="35" spans="1:6" hidden="1" x14ac:dyDescent="0.25">
      <c r="A35" s="31" t="s">
        <v>120</v>
      </c>
      <c r="B35" s="30">
        <v>1659597</v>
      </c>
      <c r="C35" s="31" t="s">
        <v>120</v>
      </c>
      <c r="D35" s="31" t="s">
        <v>94</v>
      </c>
      <c r="E35" s="30">
        <v>1659597</v>
      </c>
      <c r="F35" s="11"/>
    </row>
    <row r="36" spans="1:6" hidden="1" x14ac:dyDescent="0.25">
      <c r="A36" s="31" t="s">
        <v>121</v>
      </c>
      <c r="B36" s="30">
        <v>1659597</v>
      </c>
      <c r="C36" s="31" t="s">
        <v>121</v>
      </c>
      <c r="D36" s="31" t="s">
        <v>96</v>
      </c>
      <c r="E36" s="30">
        <v>1659597</v>
      </c>
      <c r="F36" s="11"/>
    </row>
    <row r="37" spans="1:6" hidden="1" x14ac:dyDescent="0.25">
      <c r="A37" s="31" t="s">
        <v>122</v>
      </c>
      <c r="B37" s="30">
        <v>1659597</v>
      </c>
      <c r="C37" s="31" t="s">
        <v>122</v>
      </c>
      <c r="D37" s="31" t="s">
        <v>98</v>
      </c>
      <c r="E37" s="30">
        <v>1659597</v>
      </c>
      <c r="F37" s="11"/>
    </row>
    <row r="38" spans="1:6" hidden="1" x14ac:dyDescent="0.25">
      <c r="A38" s="31" t="s">
        <v>123</v>
      </c>
      <c r="B38" s="30">
        <v>1659597</v>
      </c>
      <c r="C38" s="31" t="s">
        <v>123</v>
      </c>
      <c r="D38" s="31" t="s">
        <v>100</v>
      </c>
      <c r="E38" s="30">
        <v>1659597</v>
      </c>
      <c r="F38" s="11"/>
    </row>
    <row r="39" spans="1:6" hidden="1" x14ac:dyDescent="0.25">
      <c r="A39" s="31" t="s">
        <v>124</v>
      </c>
      <c r="B39" s="30">
        <v>1659597</v>
      </c>
      <c r="C39" s="31" t="s">
        <v>124</v>
      </c>
      <c r="D39" s="31" t="s">
        <v>102</v>
      </c>
      <c r="E39" s="30">
        <v>1659597</v>
      </c>
      <c r="F39" s="11"/>
    </row>
    <row r="40" spans="1:6" hidden="1" x14ac:dyDescent="0.25">
      <c r="A40" s="31" t="s">
        <v>125</v>
      </c>
      <c r="B40" s="30">
        <v>80000</v>
      </c>
      <c r="C40" s="31" t="s">
        <v>125</v>
      </c>
      <c r="D40" s="31" t="s">
        <v>103</v>
      </c>
      <c r="E40" s="30">
        <v>80000</v>
      </c>
      <c r="F40" s="11"/>
    </row>
    <row r="41" spans="1:6" hidden="1" x14ac:dyDescent="0.25">
      <c r="A41" s="31" t="s">
        <v>126</v>
      </c>
      <c r="B41" s="62">
        <v>1659597</v>
      </c>
      <c r="C41" s="63" t="s">
        <v>126</v>
      </c>
      <c r="D41" s="56" t="s">
        <v>105</v>
      </c>
      <c r="E41" s="62">
        <v>1659597</v>
      </c>
      <c r="F41" s="11"/>
    </row>
    <row r="42" spans="1:6" hidden="1" x14ac:dyDescent="0.25">
      <c r="A42" s="61">
        <v>42951</v>
      </c>
      <c r="B42" s="64">
        <v>1659597</v>
      </c>
      <c r="C42" s="65">
        <v>42951</v>
      </c>
      <c r="D42" s="66" t="s">
        <v>107</v>
      </c>
      <c r="E42" s="64">
        <v>1659597</v>
      </c>
      <c r="F42" s="11"/>
    </row>
    <row r="43" spans="1:6" hidden="1" x14ac:dyDescent="0.25">
      <c r="A43" s="31" t="s">
        <v>127</v>
      </c>
      <c r="B43" s="30">
        <v>1634303.04</v>
      </c>
      <c r="C43" s="31" t="s">
        <v>127</v>
      </c>
      <c r="D43" s="31" t="s">
        <v>109</v>
      </c>
      <c r="E43" s="30">
        <v>1634303.04</v>
      </c>
      <c r="F43" s="11"/>
    </row>
    <row r="44" spans="1:6" hidden="1" x14ac:dyDescent="0.25">
      <c r="A44" s="31" t="s">
        <v>128</v>
      </c>
      <c r="B44" s="30">
        <v>96000</v>
      </c>
      <c r="C44" s="31" t="s">
        <v>128</v>
      </c>
      <c r="D44" s="30" t="s">
        <v>110</v>
      </c>
      <c r="E44" s="30">
        <v>96000</v>
      </c>
      <c r="F44" s="11"/>
    </row>
    <row r="45" spans="1:6" hidden="1" x14ac:dyDescent="0.25">
      <c r="A45" s="31" t="s">
        <v>129</v>
      </c>
      <c r="B45" s="30">
        <v>1659597</v>
      </c>
      <c r="C45" s="31" t="s">
        <v>129</v>
      </c>
      <c r="D45" s="31" t="s">
        <v>112</v>
      </c>
      <c r="E45" s="30">
        <v>1659597</v>
      </c>
      <c r="F45" s="11"/>
    </row>
    <row r="46" spans="1:6" hidden="1" x14ac:dyDescent="0.25">
      <c r="A46" s="31" t="s">
        <v>130</v>
      </c>
      <c r="B46" s="30">
        <v>48000</v>
      </c>
      <c r="C46" s="31" t="s">
        <v>130</v>
      </c>
      <c r="D46" s="31" t="s">
        <v>113</v>
      </c>
      <c r="E46" s="30">
        <v>48000</v>
      </c>
      <c r="F46" s="11"/>
    </row>
    <row r="47" spans="1:6" hidden="1" x14ac:dyDescent="0.25">
      <c r="A47" s="31" t="s">
        <v>131</v>
      </c>
      <c r="B47" s="30">
        <v>1659597</v>
      </c>
      <c r="C47" s="31" t="s">
        <v>131</v>
      </c>
      <c r="D47" s="31" t="s">
        <v>115</v>
      </c>
      <c r="E47" s="30">
        <v>1659597</v>
      </c>
      <c r="F47" s="11"/>
    </row>
    <row r="48" spans="1:6" hidden="1" x14ac:dyDescent="0.25">
      <c r="A48" s="31" t="s">
        <v>132</v>
      </c>
      <c r="B48" s="30">
        <v>144000</v>
      </c>
      <c r="C48" s="31" t="s">
        <v>132</v>
      </c>
      <c r="D48" s="31" t="s">
        <v>116</v>
      </c>
      <c r="E48" s="30">
        <v>144000</v>
      </c>
      <c r="F48" s="11"/>
    </row>
    <row r="49" spans="1:6" hidden="1" x14ac:dyDescent="0.25">
      <c r="A49" s="31" t="s">
        <v>133</v>
      </c>
      <c r="B49" s="30">
        <v>1659597</v>
      </c>
      <c r="C49" s="31" t="s">
        <v>133</v>
      </c>
      <c r="D49" s="31" t="s">
        <v>118</v>
      </c>
      <c r="E49" s="30">
        <v>1659597</v>
      </c>
      <c r="F49" s="11"/>
    </row>
    <row r="50" spans="1:6" hidden="1" x14ac:dyDescent="0.25">
      <c r="A50" s="13" t="s">
        <v>9</v>
      </c>
      <c r="B50" s="14"/>
      <c r="C50" s="4"/>
      <c r="D50" s="3"/>
      <c r="E50" s="30">
        <v>316750.09000000003</v>
      </c>
    </row>
    <row r="51" spans="1:6" hidden="1" x14ac:dyDescent="0.25">
      <c r="A51" s="13" t="s">
        <v>10</v>
      </c>
      <c r="B51" s="14"/>
      <c r="C51" s="4"/>
      <c r="D51" s="3"/>
      <c r="E51" s="30">
        <f>E23+E24+E25+E27+E26</f>
        <v>20257870.039999999</v>
      </c>
    </row>
    <row r="52" spans="1:6" hidden="1" x14ac:dyDescent="0.25">
      <c r="A52" s="15" t="s">
        <v>11</v>
      </c>
      <c r="B52" s="5"/>
      <c r="C52" s="4"/>
      <c r="D52" s="3"/>
      <c r="E52" s="30">
        <v>53821.14</v>
      </c>
    </row>
    <row r="53" spans="1:6" hidden="1" x14ac:dyDescent="0.25">
      <c r="A53" s="15" t="s">
        <v>12</v>
      </c>
      <c r="B53" s="5"/>
      <c r="C53" s="4"/>
      <c r="D53" s="3"/>
      <c r="E53" s="30">
        <v>11300</v>
      </c>
    </row>
    <row r="54" spans="1:6" hidden="1" x14ac:dyDescent="0.25">
      <c r="A54" s="15" t="s">
        <v>13</v>
      </c>
      <c r="B54" s="5"/>
      <c r="C54" s="4"/>
      <c r="D54" s="3"/>
      <c r="E54" s="30">
        <f>SUM(E50:E53)</f>
        <v>20639741.27</v>
      </c>
    </row>
    <row r="55" spans="1:6" hidden="1" x14ac:dyDescent="0.25">
      <c r="A55" s="16"/>
      <c r="B55" s="6"/>
      <c r="C55" s="7"/>
      <c r="D55" s="6"/>
      <c r="E55" s="28"/>
    </row>
    <row r="56" spans="1:6" hidden="1" x14ac:dyDescent="0.25">
      <c r="A56" s="15" t="s">
        <v>14</v>
      </c>
      <c r="B56" s="5"/>
      <c r="C56" s="4"/>
      <c r="D56" s="3"/>
      <c r="E56" s="29"/>
    </row>
    <row r="57" spans="1:6" hidden="1" x14ac:dyDescent="0.25">
      <c r="A57" s="15" t="s">
        <v>15</v>
      </c>
      <c r="B57" s="5"/>
      <c r="C57" s="4"/>
      <c r="D57" s="3"/>
      <c r="E57" s="30">
        <f>E54+E56</f>
        <v>20639741.27</v>
      </c>
    </row>
    <row r="58" spans="1:6" hidden="1" x14ac:dyDescent="0.25">
      <c r="A58" s="10" t="s">
        <v>16</v>
      </c>
    </row>
    <row r="59" spans="1:6" hidden="1" x14ac:dyDescent="0.25">
      <c r="A59" s="10" t="s">
        <v>17</v>
      </c>
    </row>
    <row r="60" spans="1:6" hidden="1" x14ac:dyDescent="0.25">
      <c r="A60" s="10" t="s">
        <v>18</v>
      </c>
    </row>
    <row r="61" spans="1:6" hidden="1" x14ac:dyDescent="0.25">
      <c r="A61" s="10" t="s">
        <v>70</v>
      </c>
      <c r="E61" s="11"/>
      <c r="F61" s="11"/>
    </row>
    <row r="62" spans="1:6" hidden="1" x14ac:dyDescent="0.25">
      <c r="A62" s="10" t="s">
        <v>71</v>
      </c>
      <c r="E62" s="11"/>
      <c r="F62" s="11"/>
    </row>
    <row r="63" spans="1:6" hidden="1" x14ac:dyDescent="0.25">
      <c r="A63" s="10" t="s">
        <v>72</v>
      </c>
    </row>
    <row r="64" spans="1:6" hidden="1" x14ac:dyDescent="0.25">
      <c r="A64" s="10"/>
    </row>
    <row r="65" spans="1:7" hidden="1" x14ac:dyDescent="0.25">
      <c r="A65" s="10"/>
    </row>
    <row r="66" spans="1:7" hidden="1" x14ac:dyDescent="0.25">
      <c r="A66" s="10"/>
    </row>
    <row r="67" spans="1:7" hidden="1" x14ac:dyDescent="0.25">
      <c r="A67" s="10"/>
    </row>
    <row r="68" spans="1:7" hidden="1" x14ac:dyDescent="0.25">
      <c r="A68" s="10"/>
    </row>
    <row r="69" spans="1:7" hidden="1" x14ac:dyDescent="0.25">
      <c r="A69" s="10"/>
    </row>
    <row r="70" spans="1:7" hidden="1" x14ac:dyDescent="0.25">
      <c r="A70" s="10"/>
    </row>
    <row r="71" spans="1:7" hidden="1" x14ac:dyDescent="0.25">
      <c r="A71" s="10"/>
    </row>
    <row r="72" spans="1:7" x14ac:dyDescent="0.25">
      <c r="A72" s="121" t="s">
        <v>0</v>
      </c>
      <c r="B72" s="121"/>
      <c r="C72" s="121"/>
      <c r="D72" s="121"/>
      <c r="E72" s="121"/>
    </row>
    <row r="73" spans="1:7" x14ac:dyDescent="0.25">
      <c r="A73" s="121" t="s">
        <v>1</v>
      </c>
      <c r="B73" s="121"/>
      <c r="C73" s="121"/>
      <c r="D73" s="121"/>
      <c r="E73" s="121"/>
    </row>
    <row r="74" spans="1:7" x14ac:dyDescent="0.25">
      <c r="A74" s="121" t="s">
        <v>2</v>
      </c>
      <c r="B74" s="121"/>
      <c r="C74" s="121"/>
      <c r="D74" s="121"/>
      <c r="E74" s="121"/>
    </row>
    <row r="75" spans="1:7" x14ac:dyDescent="0.25">
      <c r="A75" s="60"/>
      <c r="B75" s="60"/>
      <c r="C75" s="60"/>
      <c r="D75" s="60"/>
      <c r="E75" s="60"/>
    </row>
    <row r="76" spans="1:7" x14ac:dyDescent="0.25">
      <c r="A76" s="119" t="s">
        <v>19</v>
      </c>
      <c r="B76" s="119"/>
      <c r="C76" s="119"/>
      <c r="D76" s="119"/>
      <c r="E76" s="119"/>
    </row>
    <row r="77" spans="1:7" ht="15.75" customHeight="1" x14ac:dyDescent="0.25">
      <c r="A77" s="117"/>
      <c r="B77" s="117"/>
      <c r="C77" s="117"/>
      <c r="D77" s="117"/>
      <c r="E77" s="117"/>
    </row>
    <row r="78" spans="1:7" x14ac:dyDescent="0.25">
      <c r="A78" s="122" t="s">
        <v>87</v>
      </c>
      <c r="B78" s="122"/>
      <c r="C78" s="122"/>
      <c r="D78" s="122"/>
      <c r="E78" s="122"/>
    </row>
    <row r="79" spans="1:7" x14ac:dyDescent="0.25">
      <c r="A79" s="123"/>
      <c r="B79" s="123"/>
      <c r="C79" s="123"/>
      <c r="D79" s="123"/>
      <c r="E79" s="123"/>
    </row>
    <row r="80" spans="1:7" ht="19.5" customHeight="1" x14ac:dyDescent="0.25">
      <c r="A80" s="112" t="s">
        <v>50</v>
      </c>
      <c r="B80" s="112" t="s">
        <v>51</v>
      </c>
      <c r="C80" s="112" t="s">
        <v>52</v>
      </c>
      <c r="D80" s="120" t="s">
        <v>53</v>
      </c>
      <c r="E80" s="112" t="s">
        <v>88</v>
      </c>
      <c r="F80" s="112" t="s">
        <v>54</v>
      </c>
      <c r="G80" s="125" t="s">
        <v>135</v>
      </c>
    </row>
    <row r="81" spans="1:7" ht="21.75" customHeight="1" x14ac:dyDescent="0.25">
      <c r="A81" s="112"/>
      <c r="B81" s="112"/>
      <c r="C81" s="112"/>
      <c r="D81" s="120"/>
      <c r="E81" s="112"/>
      <c r="F81" s="112"/>
      <c r="G81" s="125"/>
    </row>
    <row r="82" spans="1:7" ht="20.25" customHeight="1" x14ac:dyDescent="0.25">
      <c r="A82" s="112"/>
      <c r="B82" s="112"/>
      <c r="C82" s="112"/>
      <c r="D82" s="120"/>
      <c r="E82" s="112"/>
      <c r="F82" s="112"/>
      <c r="G82" s="125"/>
    </row>
    <row r="83" spans="1:7" ht="31.5" customHeight="1" x14ac:dyDescent="0.25">
      <c r="A83" s="112"/>
      <c r="B83" s="112"/>
      <c r="C83" s="112"/>
      <c r="D83" s="120"/>
      <c r="E83" s="112"/>
      <c r="F83" s="112"/>
      <c r="G83" s="125"/>
    </row>
    <row r="84" spans="1:7" ht="30" customHeight="1" x14ac:dyDescent="0.25">
      <c r="A84" s="18" t="s">
        <v>20</v>
      </c>
      <c r="B84" s="30">
        <v>5870128.1699999999</v>
      </c>
      <c r="C84" s="32"/>
      <c r="D84" s="32"/>
      <c r="E84" s="49">
        <f>C84+D84</f>
        <v>0</v>
      </c>
      <c r="F84" s="32"/>
      <c r="G84" s="27"/>
    </row>
    <row r="85" spans="1:7" ht="30" customHeight="1" x14ac:dyDescent="0.25">
      <c r="A85" s="18" t="s">
        <v>21</v>
      </c>
      <c r="B85" s="30"/>
      <c r="C85" s="32"/>
      <c r="D85" s="32"/>
      <c r="E85" s="49">
        <f t="shared" ref="E85:E99" si="0">C85+D85</f>
        <v>0</v>
      </c>
      <c r="F85" s="32"/>
      <c r="G85" s="27"/>
    </row>
    <row r="86" spans="1:7" ht="30" customHeight="1" x14ac:dyDescent="0.25">
      <c r="A86" s="18" t="s">
        <v>22</v>
      </c>
      <c r="B86" s="30">
        <v>189517.8</v>
      </c>
      <c r="C86" s="32"/>
      <c r="D86" s="32"/>
      <c r="E86" s="49">
        <f t="shared" si="0"/>
        <v>0</v>
      </c>
      <c r="F86" s="32"/>
      <c r="G86" s="27"/>
    </row>
    <row r="87" spans="1:7" ht="30" customHeight="1" x14ac:dyDescent="0.25">
      <c r="A87" s="18" t="s">
        <v>55</v>
      </c>
      <c r="B87" s="30">
        <v>956521.31</v>
      </c>
      <c r="C87" s="32"/>
      <c r="D87" s="32"/>
      <c r="E87" s="49">
        <f t="shared" si="0"/>
        <v>0</v>
      </c>
      <c r="F87" s="32"/>
      <c r="G87" s="27"/>
    </row>
    <row r="88" spans="1:7" ht="30" customHeight="1" x14ac:dyDescent="0.25">
      <c r="A88" s="18" t="s">
        <v>23</v>
      </c>
      <c r="B88" s="30">
        <v>17572.02</v>
      </c>
      <c r="C88" s="32"/>
      <c r="D88" s="32"/>
      <c r="E88" s="49">
        <f t="shared" si="0"/>
        <v>0</v>
      </c>
      <c r="F88" s="32"/>
      <c r="G88" s="27"/>
    </row>
    <row r="89" spans="1:7" ht="30" customHeight="1" x14ac:dyDescent="0.25">
      <c r="A89" s="18" t="s">
        <v>56</v>
      </c>
      <c r="B89" s="30">
        <v>277242.53999999998</v>
      </c>
      <c r="C89" s="32"/>
      <c r="D89" s="32"/>
      <c r="E89" s="49">
        <f t="shared" si="0"/>
        <v>0</v>
      </c>
      <c r="F89" s="32"/>
      <c r="G89" s="27"/>
    </row>
    <row r="90" spans="1:7" ht="30" customHeight="1" x14ac:dyDescent="0.25">
      <c r="A90" s="18" t="s">
        <v>24</v>
      </c>
      <c r="B90" s="30">
        <v>10486330.26</v>
      </c>
      <c r="C90" s="32"/>
      <c r="D90" s="32"/>
      <c r="E90" s="49">
        <f t="shared" si="0"/>
        <v>0</v>
      </c>
      <c r="F90" s="32"/>
      <c r="G90" s="27"/>
    </row>
    <row r="91" spans="1:7" ht="30" customHeight="1" x14ac:dyDescent="0.25">
      <c r="A91" s="18" t="s">
        <v>57</v>
      </c>
      <c r="B91" s="30">
        <v>1125533.1599999999</v>
      </c>
      <c r="C91" s="32"/>
      <c r="D91" s="32"/>
      <c r="E91" s="49">
        <f t="shared" si="0"/>
        <v>0</v>
      </c>
      <c r="F91" s="32"/>
      <c r="G91" s="27"/>
    </row>
    <row r="92" spans="1:7" ht="30" customHeight="1" x14ac:dyDescent="0.25">
      <c r="A92" s="18" t="s">
        <v>25</v>
      </c>
      <c r="B92" s="30"/>
      <c r="C92" s="32"/>
      <c r="D92" s="32"/>
      <c r="E92" s="49">
        <f t="shared" si="0"/>
        <v>0</v>
      </c>
      <c r="F92" s="32"/>
      <c r="G92" s="27"/>
    </row>
    <row r="93" spans="1:7" ht="30" customHeight="1" x14ac:dyDescent="0.25">
      <c r="A93" s="18" t="s">
        <v>26</v>
      </c>
      <c r="B93" s="30"/>
      <c r="C93" s="32"/>
      <c r="D93" s="32"/>
      <c r="E93" s="49">
        <f t="shared" si="0"/>
        <v>0</v>
      </c>
      <c r="F93" s="32"/>
      <c r="G93" s="27"/>
    </row>
    <row r="94" spans="1:7" ht="30" customHeight="1" x14ac:dyDescent="0.25">
      <c r="A94" s="18" t="s">
        <v>27</v>
      </c>
      <c r="B94" s="30">
        <v>456040.25</v>
      </c>
      <c r="C94" s="32"/>
      <c r="D94" s="32"/>
      <c r="E94" s="49">
        <f t="shared" si="0"/>
        <v>0</v>
      </c>
      <c r="F94" s="32"/>
      <c r="G94" s="27"/>
    </row>
    <row r="95" spans="1:7" ht="30" customHeight="1" x14ac:dyDescent="0.25">
      <c r="A95" s="18" t="s">
        <v>28</v>
      </c>
      <c r="B95" s="30"/>
      <c r="C95" s="32"/>
      <c r="D95" s="32"/>
      <c r="E95" s="49">
        <f t="shared" si="0"/>
        <v>0</v>
      </c>
      <c r="F95" s="32"/>
      <c r="G95" s="27"/>
    </row>
    <row r="96" spans="1:7" ht="30" customHeight="1" x14ac:dyDescent="0.25">
      <c r="A96" s="18" t="s">
        <v>58</v>
      </c>
      <c r="B96" s="30">
        <v>293856.65999999997</v>
      </c>
      <c r="C96" s="32"/>
      <c r="D96" s="32"/>
      <c r="E96" s="49">
        <f t="shared" si="0"/>
        <v>0</v>
      </c>
      <c r="F96" s="32"/>
      <c r="G96" s="27"/>
    </row>
    <row r="97" spans="1:7" ht="30" customHeight="1" x14ac:dyDescent="0.25">
      <c r="A97" s="18" t="s">
        <v>29</v>
      </c>
      <c r="B97" s="30"/>
      <c r="C97" s="32"/>
      <c r="D97" s="32"/>
      <c r="E97" s="49">
        <f t="shared" si="0"/>
        <v>0</v>
      </c>
      <c r="F97" s="32"/>
      <c r="G97" s="27"/>
    </row>
    <row r="98" spans="1:7" ht="30" customHeight="1" x14ac:dyDescent="0.25">
      <c r="A98" s="18" t="s">
        <v>59</v>
      </c>
      <c r="B98" s="30">
        <v>4943.1000000000004</v>
      </c>
      <c r="C98" s="32"/>
      <c r="D98" s="32"/>
      <c r="E98" s="49">
        <f t="shared" si="0"/>
        <v>0</v>
      </c>
      <c r="F98" s="32"/>
      <c r="G98" s="27"/>
    </row>
    <row r="99" spans="1:7" ht="30" customHeight="1" x14ac:dyDescent="0.25">
      <c r="A99" s="18" t="s">
        <v>30</v>
      </c>
      <c r="B99" s="30">
        <v>59677.2</v>
      </c>
      <c r="C99" s="32"/>
      <c r="D99" s="32"/>
      <c r="E99" s="49">
        <f t="shared" si="0"/>
        <v>0</v>
      </c>
      <c r="F99" s="32"/>
      <c r="G99" s="27"/>
    </row>
    <row r="100" spans="1:7" ht="30" customHeight="1" x14ac:dyDescent="0.25">
      <c r="A100" s="59" t="s">
        <v>31</v>
      </c>
      <c r="B100" s="33">
        <f>SUM(B84:B99)</f>
        <v>19737362.469999999</v>
      </c>
      <c r="C100" s="33">
        <f t="shared" ref="C100:F100" si="1">SUM(C84:C99)</f>
        <v>0</v>
      </c>
      <c r="D100" s="33">
        <f t="shared" si="1"/>
        <v>0</v>
      </c>
      <c r="E100" s="33">
        <f t="shared" si="1"/>
        <v>0</v>
      </c>
      <c r="F100" s="33">
        <f t="shared" si="1"/>
        <v>0</v>
      </c>
      <c r="G100" s="27"/>
    </row>
    <row r="101" spans="1:7" x14ac:dyDescent="0.25">
      <c r="B101" s="11"/>
    </row>
    <row r="102" spans="1:7" x14ac:dyDescent="0.25">
      <c r="A102" s="10" t="s">
        <v>60</v>
      </c>
      <c r="B102" s="11"/>
    </row>
    <row r="103" spans="1:7" x14ac:dyDescent="0.25">
      <c r="A103" s="11" t="s">
        <v>32</v>
      </c>
      <c r="B103" s="11"/>
    </row>
    <row r="104" spans="1:7" x14ac:dyDescent="0.25">
      <c r="A104" s="11" t="s">
        <v>33</v>
      </c>
      <c r="B104" s="11"/>
    </row>
    <row r="105" spans="1:7" x14ac:dyDescent="0.25">
      <c r="A105" s="10" t="s">
        <v>34</v>
      </c>
      <c r="B105" s="11"/>
    </row>
    <row r="106" spans="1:7" x14ac:dyDescent="0.25">
      <c r="A106" s="10" t="s">
        <v>35</v>
      </c>
    </row>
    <row r="107" spans="1:7" x14ac:dyDescent="0.25">
      <c r="A107" s="10" t="s">
        <v>36</v>
      </c>
      <c r="B107" s="11"/>
    </row>
    <row r="108" spans="1:7" x14ac:dyDescent="0.25">
      <c r="A108" s="10" t="s">
        <v>37</v>
      </c>
      <c r="B108" s="11"/>
    </row>
    <row r="109" spans="1:7" x14ac:dyDescent="0.25">
      <c r="A109" s="34"/>
      <c r="B109" s="35"/>
      <c r="C109" s="36"/>
      <c r="D109" s="37"/>
      <c r="E109" s="37"/>
    </row>
    <row r="110" spans="1:7" x14ac:dyDescent="0.25">
      <c r="A110" s="34"/>
      <c r="B110" s="35"/>
      <c r="C110" s="36"/>
      <c r="D110" s="37"/>
      <c r="E110" s="37"/>
    </row>
    <row r="111" spans="1:7" x14ac:dyDescent="0.25">
      <c r="A111" s="34"/>
      <c r="B111" s="35"/>
      <c r="C111" s="36"/>
      <c r="D111" s="37"/>
      <c r="E111" s="37"/>
    </row>
    <row r="112" spans="1:7" x14ac:dyDescent="0.25">
      <c r="A112" s="34"/>
      <c r="B112" s="35"/>
      <c r="C112" s="36"/>
      <c r="D112" s="37"/>
      <c r="E112" s="37"/>
    </row>
    <row r="113" spans="1:5" x14ac:dyDescent="0.25">
      <c r="A113" s="34"/>
      <c r="B113" s="35"/>
      <c r="C113" s="36"/>
      <c r="D113" s="37"/>
      <c r="E113" s="37"/>
    </row>
    <row r="114" spans="1:5" x14ac:dyDescent="0.25">
      <c r="A114" s="34"/>
      <c r="B114" s="35"/>
      <c r="C114" s="36"/>
      <c r="D114" s="37"/>
      <c r="E114" s="37"/>
    </row>
    <row r="115" spans="1:5" x14ac:dyDescent="0.25">
      <c r="A115" s="34"/>
      <c r="B115" s="35"/>
      <c r="C115" s="36"/>
      <c r="D115" s="37"/>
      <c r="E115" s="37"/>
    </row>
    <row r="116" spans="1:5" hidden="1" x14ac:dyDescent="0.25">
      <c r="A116" s="34"/>
      <c r="B116" s="35"/>
      <c r="C116" s="36"/>
      <c r="D116" s="37"/>
      <c r="E116" s="37"/>
    </row>
    <row r="117" spans="1:5" hidden="1" x14ac:dyDescent="0.25">
      <c r="A117" s="34"/>
      <c r="B117" s="35"/>
      <c r="C117" s="36"/>
      <c r="D117" s="37"/>
      <c r="E117" s="37"/>
    </row>
    <row r="118" spans="1:5" hidden="1" x14ac:dyDescent="0.25">
      <c r="A118" s="34"/>
      <c r="B118" s="35"/>
      <c r="C118" s="36"/>
      <c r="D118" s="37"/>
      <c r="E118" s="37"/>
    </row>
    <row r="119" spans="1:5" hidden="1" x14ac:dyDescent="0.25">
      <c r="A119" s="34"/>
      <c r="B119" s="35"/>
      <c r="C119" s="36"/>
      <c r="D119" s="37"/>
      <c r="E119" s="37"/>
    </row>
    <row r="120" spans="1:5" hidden="1" x14ac:dyDescent="0.25">
      <c r="A120" s="121" t="s">
        <v>0</v>
      </c>
      <c r="B120" s="121"/>
      <c r="C120" s="121"/>
      <c r="D120" s="121"/>
      <c r="E120" s="121"/>
    </row>
    <row r="121" spans="1:5" hidden="1" x14ac:dyDescent="0.25">
      <c r="A121" s="121" t="s">
        <v>1</v>
      </c>
      <c r="B121" s="121"/>
      <c r="C121" s="121"/>
      <c r="D121" s="121"/>
      <c r="E121" s="121"/>
    </row>
    <row r="122" spans="1:5" hidden="1" x14ac:dyDescent="0.25">
      <c r="A122" s="121" t="s">
        <v>2</v>
      </c>
      <c r="B122" s="121"/>
      <c r="C122" s="121"/>
      <c r="D122" s="121"/>
      <c r="E122" s="121"/>
    </row>
    <row r="123" spans="1:5" hidden="1" x14ac:dyDescent="0.25">
      <c r="A123" s="60"/>
      <c r="B123" s="60"/>
      <c r="C123" s="60"/>
      <c r="D123" s="60"/>
      <c r="E123" s="60"/>
    </row>
    <row r="124" spans="1:5" hidden="1" x14ac:dyDescent="0.25">
      <c r="A124" s="113" t="s">
        <v>38</v>
      </c>
      <c r="B124" s="114"/>
      <c r="C124" s="114"/>
      <c r="D124" s="114"/>
      <c r="E124" s="115"/>
    </row>
    <row r="125" spans="1:5" hidden="1" x14ac:dyDescent="0.25">
      <c r="A125" s="116"/>
      <c r="B125" s="117"/>
      <c r="C125" s="117"/>
      <c r="D125" s="117"/>
      <c r="E125" s="118"/>
    </row>
    <row r="126" spans="1:5" ht="30" hidden="1" customHeight="1" x14ac:dyDescent="0.25">
      <c r="A126" s="20" t="s">
        <v>39</v>
      </c>
      <c r="B126" s="21"/>
      <c r="C126" s="22"/>
      <c r="D126" s="23"/>
      <c r="E126" s="24">
        <f>E57</f>
        <v>20639741.27</v>
      </c>
    </row>
    <row r="127" spans="1:5" ht="30" hidden="1" customHeight="1" x14ac:dyDescent="0.25">
      <c r="A127" s="20" t="s">
        <v>40</v>
      </c>
      <c r="B127" s="21"/>
      <c r="C127" s="21"/>
      <c r="D127" s="23"/>
      <c r="E127" s="24">
        <f>E100</f>
        <v>0</v>
      </c>
    </row>
    <row r="128" spans="1:5" ht="30" hidden="1" customHeight="1" x14ac:dyDescent="0.25">
      <c r="A128" s="20" t="s">
        <v>41</v>
      </c>
      <c r="B128" s="21"/>
      <c r="C128" s="21"/>
      <c r="D128" s="23"/>
      <c r="E128" s="24">
        <f>E54-(E127-E56)</f>
        <v>20639741.27</v>
      </c>
    </row>
    <row r="129" spans="1:5" ht="30" hidden="1" customHeight="1" x14ac:dyDescent="0.25">
      <c r="A129" s="20" t="s">
        <v>42</v>
      </c>
      <c r="B129" s="21"/>
      <c r="C129" s="21"/>
      <c r="D129" s="23"/>
      <c r="E129" s="3"/>
    </row>
    <row r="130" spans="1:5" ht="30" hidden="1" customHeight="1" x14ac:dyDescent="0.25">
      <c r="A130" s="20" t="s">
        <v>43</v>
      </c>
      <c r="B130" s="21"/>
      <c r="C130" s="21"/>
      <c r="D130" s="23"/>
      <c r="E130" s="24">
        <f>E128-E129</f>
        <v>20639741.27</v>
      </c>
    </row>
    <row r="131" spans="1:5" hidden="1" x14ac:dyDescent="0.25"/>
    <row r="132" spans="1:5" hidden="1" x14ac:dyDescent="0.25">
      <c r="A132" s="10" t="s">
        <v>44</v>
      </c>
    </row>
    <row r="133" spans="1:5" hidden="1" x14ac:dyDescent="0.25">
      <c r="A133" s="10" t="s">
        <v>74</v>
      </c>
    </row>
    <row r="134" spans="1:5" hidden="1" x14ac:dyDescent="0.25">
      <c r="A134" s="10" t="s">
        <v>73</v>
      </c>
    </row>
    <row r="135" spans="1:5" hidden="1" x14ac:dyDescent="0.25">
      <c r="A135" s="10"/>
    </row>
    <row r="136" spans="1:5" hidden="1" x14ac:dyDescent="0.25">
      <c r="A136" s="10"/>
    </row>
    <row r="137" spans="1:5" hidden="1" x14ac:dyDescent="0.25">
      <c r="A137" s="10"/>
    </row>
    <row r="138" spans="1:5" hidden="1" x14ac:dyDescent="0.25">
      <c r="A138" s="10"/>
      <c r="E138" s="27"/>
    </row>
    <row r="139" spans="1:5" hidden="1" x14ac:dyDescent="0.25">
      <c r="A139" s="10" t="s">
        <v>134</v>
      </c>
    </row>
    <row r="140" spans="1:5" hidden="1" x14ac:dyDescent="0.25">
      <c r="A140" s="10"/>
    </row>
    <row r="141" spans="1:5" hidden="1" x14ac:dyDescent="0.25">
      <c r="A141" s="10"/>
    </row>
    <row r="142" spans="1:5" hidden="1" x14ac:dyDescent="0.25">
      <c r="A142" s="10"/>
    </row>
    <row r="143" spans="1:5" hidden="1" x14ac:dyDescent="0.25">
      <c r="A143" s="10"/>
    </row>
    <row r="144" spans="1:5" hidden="1" x14ac:dyDescent="0.25">
      <c r="A144" s="11"/>
      <c r="B144" s="11"/>
      <c r="C144" s="48" t="s">
        <v>77</v>
      </c>
    </row>
    <row r="145" spans="1:3" hidden="1" x14ac:dyDescent="0.25">
      <c r="A145" s="11"/>
      <c r="B145" s="11"/>
      <c r="C145" s="48" t="s">
        <v>75</v>
      </c>
    </row>
    <row r="146" spans="1:3" hidden="1" x14ac:dyDescent="0.25">
      <c r="A146" s="10"/>
    </row>
  </sheetData>
  <mergeCells count="26">
    <mergeCell ref="G80:G83"/>
    <mergeCell ref="A31:A33"/>
    <mergeCell ref="B31:B33"/>
    <mergeCell ref="C31:C33"/>
    <mergeCell ref="D31:D33"/>
    <mergeCell ref="E31:E33"/>
    <mergeCell ref="A72:E72"/>
    <mergeCell ref="A73:E73"/>
    <mergeCell ref="A74:E74"/>
    <mergeCell ref="A76:E77"/>
    <mergeCell ref="A78:E79"/>
    <mergeCell ref="F80:F83"/>
    <mergeCell ref="A2:E2"/>
    <mergeCell ref="A3:E3"/>
    <mergeCell ref="A4:E4"/>
    <mergeCell ref="A21:B21"/>
    <mergeCell ref="A29:E30"/>
    <mergeCell ref="A120:E120"/>
    <mergeCell ref="A121:E121"/>
    <mergeCell ref="A122:E122"/>
    <mergeCell ref="A124:E125"/>
    <mergeCell ref="A80:A83"/>
    <mergeCell ref="B80:B83"/>
    <mergeCell ref="C80:C83"/>
    <mergeCell ref="D80:D83"/>
    <mergeCell ref="E80:E83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showGridLines="0" topLeftCell="A72" workbookViewId="0">
      <selection activeCell="C84" sqref="C84"/>
    </sheetView>
  </sheetViews>
  <sheetFormatPr defaultRowHeight="15" x14ac:dyDescent="0.25"/>
  <cols>
    <col min="1" max="1" width="18.7109375" style="1" customWidth="1"/>
    <col min="2" max="2" width="21.85546875" style="1" hidden="1" customWidth="1"/>
    <col min="3" max="3" width="20.7109375" style="2" customWidth="1"/>
    <col min="4" max="4" width="20.7109375" style="1" customWidth="1"/>
    <col min="5" max="5" width="20.7109375" style="27" customWidth="1"/>
    <col min="6" max="6" width="21.140625" style="1" hidden="1" customWidth="1"/>
    <col min="7" max="7" width="19.85546875" style="71" customWidth="1"/>
    <col min="8" max="8" width="15.42578125" style="71" customWidth="1"/>
    <col min="9" max="10" width="9.140625" style="1"/>
    <col min="11" max="11" width="11.7109375" style="1" bestFit="1" customWidth="1"/>
    <col min="12" max="16384" width="9.140625" style="1"/>
  </cols>
  <sheetData>
    <row r="1" spans="1:5" hidden="1" x14ac:dyDescent="0.25"/>
    <row r="2" spans="1:5" hidden="1" x14ac:dyDescent="0.25">
      <c r="A2" s="108" t="s">
        <v>79</v>
      </c>
      <c r="B2" s="108"/>
      <c r="C2" s="108"/>
      <c r="D2" s="108"/>
      <c r="E2" s="108"/>
    </row>
    <row r="3" spans="1:5" hidden="1" x14ac:dyDescent="0.25">
      <c r="A3" s="108" t="s">
        <v>80</v>
      </c>
      <c r="B3" s="108"/>
      <c r="C3" s="108"/>
      <c r="D3" s="108"/>
      <c r="E3" s="108"/>
    </row>
    <row r="4" spans="1:5" hidden="1" x14ac:dyDescent="0.25">
      <c r="A4" s="108" t="s">
        <v>2</v>
      </c>
      <c r="B4" s="108"/>
      <c r="C4" s="108"/>
      <c r="D4" s="108"/>
      <c r="E4" s="108"/>
    </row>
    <row r="5" spans="1:5" hidden="1" x14ac:dyDescent="0.25">
      <c r="A5" s="46"/>
      <c r="B5" s="46"/>
      <c r="C5" s="46"/>
      <c r="D5" s="46"/>
      <c r="E5" s="73"/>
    </row>
    <row r="6" spans="1:5" hidden="1" x14ac:dyDescent="0.25">
      <c r="A6" s="47"/>
      <c r="B6" s="47"/>
      <c r="C6" s="47"/>
      <c r="D6" s="47"/>
      <c r="E6" s="74"/>
    </row>
    <row r="7" spans="1:5" ht="7.5" hidden="1" customHeight="1" x14ac:dyDescent="0.25">
      <c r="A7" s="8"/>
      <c r="B7" s="8"/>
      <c r="C7" s="8"/>
      <c r="D7" s="8"/>
    </row>
    <row r="8" spans="1:5" hidden="1" x14ac:dyDescent="0.25">
      <c r="A8" s="9" t="s">
        <v>61</v>
      </c>
      <c r="B8" s="9"/>
    </row>
    <row r="9" spans="1:5" hidden="1" x14ac:dyDescent="0.25">
      <c r="A9" s="9" t="s">
        <v>69</v>
      </c>
      <c r="B9" s="9"/>
    </row>
    <row r="10" spans="1:5" hidden="1" x14ac:dyDescent="0.25">
      <c r="A10" s="9" t="s">
        <v>62</v>
      </c>
      <c r="B10" s="9"/>
    </row>
    <row r="11" spans="1:5" hidden="1" x14ac:dyDescent="0.25">
      <c r="A11" s="9" t="s">
        <v>78</v>
      </c>
      <c r="B11" s="9"/>
    </row>
    <row r="12" spans="1:5" hidden="1" x14ac:dyDescent="0.25">
      <c r="A12" s="9" t="s">
        <v>63</v>
      </c>
      <c r="B12" s="9"/>
    </row>
    <row r="13" spans="1:5" hidden="1" x14ac:dyDescent="0.25">
      <c r="A13" s="9" t="s">
        <v>76</v>
      </c>
      <c r="B13" s="9"/>
      <c r="C13" s="10"/>
    </row>
    <row r="14" spans="1:5" hidden="1" x14ac:dyDescent="0.25">
      <c r="A14" s="9" t="s">
        <v>64</v>
      </c>
      <c r="B14" s="9"/>
    </row>
    <row r="15" spans="1:5" hidden="1" x14ac:dyDescent="0.25">
      <c r="A15" s="9" t="s">
        <v>66</v>
      </c>
      <c r="B15" s="9"/>
      <c r="C15" s="10"/>
    </row>
    <row r="16" spans="1:5" hidden="1" x14ac:dyDescent="0.25">
      <c r="A16" s="9" t="s">
        <v>67</v>
      </c>
      <c r="B16" s="9"/>
      <c r="C16" s="10"/>
    </row>
    <row r="17" spans="1:6" hidden="1" x14ac:dyDescent="0.25">
      <c r="A17" s="9" t="s">
        <v>68</v>
      </c>
      <c r="B17" s="9"/>
      <c r="C17" s="10"/>
    </row>
    <row r="18" spans="1:6" hidden="1" x14ac:dyDescent="0.25">
      <c r="A18" s="9" t="s">
        <v>81</v>
      </c>
      <c r="B18" s="9"/>
    </row>
    <row r="19" spans="1:6" hidden="1" x14ac:dyDescent="0.25">
      <c r="A19" s="9" t="s">
        <v>3</v>
      </c>
      <c r="B19" s="9"/>
    </row>
    <row r="20" spans="1:6" ht="6" hidden="1" customHeight="1" x14ac:dyDescent="0.25">
      <c r="A20" s="11"/>
      <c r="B20" s="11"/>
    </row>
    <row r="21" spans="1:6" hidden="1" x14ac:dyDescent="0.25">
      <c r="A21" s="110" t="s">
        <v>4</v>
      </c>
      <c r="B21" s="111"/>
      <c r="C21" s="12" t="s">
        <v>5</v>
      </c>
      <c r="D21" s="12" t="s">
        <v>6</v>
      </c>
      <c r="E21" s="75" t="s">
        <v>7</v>
      </c>
    </row>
    <row r="22" spans="1:6" hidden="1" x14ac:dyDescent="0.25">
      <c r="A22" s="40" t="s">
        <v>65</v>
      </c>
      <c r="B22" s="41"/>
      <c r="C22" s="25">
        <v>41635</v>
      </c>
      <c r="D22" s="25">
        <v>43461</v>
      </c>
      <c r="E22" s="26">
        <v>83173332</v>
      </c>
    </row>
    <row r="23" spans="1:6" hidden="1" x14ac:dyDescent="0.25">
      <c r="A23" s="42" t="s">
        <v>82</v>
      </c>
      <c r="B23" s="43"/>
      <c r="C23" s="25">
        <v>42726</v>
      </c>
      <c r="D23" s="25" t="s">
        <v>83</v>
      </c>
      <c r="E23" s="26">
        <v>19915164</v>
      </c>
    </row>
    <row r="24" spans="1:6" hidden="1" x14ac:dyDescent="0.25">
      <c r="A24" s="44" t="s">
        <v>84</v>
      </c>
      <c r="B24" s="43"/>
      <c r="C24" s="25">
        <v>42906</v>
      </c>
      <c r="D24" s="25" t="s">
        <v>83</v>
      </c>
      <c r="E24" s="26">
        <v>80000</v>
      </c>
    </row>
    <row r="25" spans="1:6" hidden="1" x14ac:dyDescent="0.25">
      <c r="A25" s="44" t="s">
        <v>85</v>
      </c>
      <c r="B25" s="43"/>
      <c r="C25" s="25">
        <v>42933</v>
      </c>
      <c r="D25" s="25" t="s">
        <v>83</v>
      </c>
      <c r="E25" s="26">
        <v>480000</v>
      </c>
    </row>
    <row r="26" spans="1:6" hidden="1" x14ac:dyDescent="0.25">
      <c r="A26" s="44" t="s">
        <v>85</v>
      </c>
      <c r="B26" s="43"/>
      <c r="C26" s="25">
        <v>42933</v>
      </c>
      <c r="D26" s="25" t="s">
        <v>83</v>
      </c>
      <c r="E26" s="26">
        <v>-192000</v>
      </c>
    </row>
    <row r="27" spans="1:6" hidden="1" x14ac:dyDescent="0.25">
      <c r="A27" s="45" t="s">
        <v>86</v>
      </c>
      <c r="B27" s="43"/>
      <c r="C27" s="25">
        <v>42993</v>
      </c>
      <c r="D27" s="25" t="s">
        <v>83</v>
      </c>
      <c r="E27" s="26">
        <v>-25293.96</v>
      </c>
    </row>
    <row r="28" spans="1:6" hidden="1" x14ac:dyDescent="0.25">
      <c r="A28" s="11"/>
      <c r="B28" s="11"/>
    </row>
    <row r="29" spans="1:6" hidden="1" x14ac:dyDescent="0.25">
      <c r="A29" s="109" t="s">
        <v>8</v>
      </c>
      <c r="B29" s="109"/>
      <c r="C29" s="109"/>
      <c r="D29" s="109"/>
      <c r="E29" s="109"/>
    </row>
    <row r="30" spans="1:6" hidden="1" x14ac:dyDescent="0.25">
      <c r="A30" s="109"/>
      <c r="B30" s="109"/>
      <c r="C30" s="109"/>
      <c r="D30" s="109"/>
      <c r="E30" s="109"/>
    </row>
    <row r="31" spans="1:6" hidden="1" x14ac:dyDescent="0.25">
      <c r="A31" s="112" t="s">
        <v>45</v>
      </c>
      <c r="B31" s="112" t="s">
        <v>46</v>
      </c>
      <c r="C31" s="112" t="s">
        <v>47</v>
      </c>
      <c r="D31" s="112" t="s">
        <v>48</v>
      </c>
      <c r="E31" s="135" t="s">
        <v>49</v>
      </c>
      <c r="F31" s="11"/>
    </row>
    <row r="32" spans="1:6" hidden="1" x14ac:dyDescent="0.25">
      <c r="A32" s="112"/>
      <c r="B32" s="112"/>
      <c r="C32" s="112"/>
      <c r="D32" s="112"/>
      <c r="E32" s="135"/>
    </row>
    <row r="33" spans="1:6" hidden="1" x14ac:dyDescent="0.25">
      <c r="A33" s="112"/>
      <c r="B33" s="112"/>
      <c r="C33" s="112"/>
      <c r="D33" s="112"/>
      <c r="E33" s="135"/>
      <c r="F33" s="11"/>
    </row>
    <row r="34" spans="1:6" hidden="1" x14ac:dyDescent="0.25">
      <c r="A34" s="31" t="s">
        <v>119</v>
      </c>
      <c r="B34" s="30">
        <v>1659597</v>
      </c>
      <c r="C34" s="31" t="s">
        <v>119</v>
      </c>
      <c r="D34" s="31" t="s">
        <v>92</v>
      </c>
      <c r="E34" s="30">
        <v>1659597</v>
      </c>
      <c r="F34" s="11"/>
    </row>
    <row r="35" spans="1:6" hidden="1" x14ac:dyDescent="0.25">
      <c r="A35" s="31" t="s">
        <v>120</v>
      </c>
      <c r="B35" s="30">
        <v>1659597</v>
      </c>
      <c r="C35" s="31" t="s">
        <v>120</v>
      </c>
      <c r="D35" s="31" t="s">
        <v>94</v>
      </c>
      <c r="E35" s="30">
        <v>1659597</v>
      </c>
      <c r="F35" s="11"/>
    </row>
    <row r="36" spans="1:6" hidden="1" x14ac:dyDescent="0.25">
      <c r="A36" s="31" t="s">
        <v>121</v>
      </c>
      <c r="B36" s="30">
        <v>1659597</v>
      </c>
      <c r="C36" s="31" t="s">
        <v>121</v>
      </c>
      <c r="D36" s="31" t="s">
        <v>96</v>
      </c>
      <c r="E36" s="30">
        <v>1659597</v>
      </c>
      <c r="F36" s="11"/>
    </row>
    <row r="37" spans="1:6" hidden="1" x14ac:dyDescent="0.25">
      <c r="A37" s="31" t="s">
        <v>122</v>
      </c>
      <c r="B37" s="30">
        <v>1659597</v>
      </c>
      <c r="C37" s="31" t="s">
        <v>122</v>
      </c>
      <c r="D37" s="31" t="s">
        <v>98</v>
      </c>
      <c r="E37" s="30">
        <v>1659597</v>
      </c>
      <c r="F37" s="11"/>
    </row>
    <row r="38" spans="1:6" hidden="1" x14ac:dyDescent="0.25">
      <c r="A38" s="31" t="s">
        <v>123</v>
      </c>
      <c r="B38" s="30">
        <v>1659597</v>
      </c>
      <c r="C38" s="31" t="s">
        <v>123</v>
      </c>
      <c r="D38" s="31" t="s">
        <v>100</v>
      </c>
      <c r="E38" s="30">
        <v>1659597</v>
      </c>
      <c r="F38" s="11"/>
    </row>
    <row r="39" spans="1:6" hidden="1" x14ac:dyDescent="0.25">
      <c r="A39" s="31" t="s">
        <v>124</v>
      </c>
      <c r="B39" s="30">
        <v>1659597</v>
      </c>
      <c r="C39" s="31" t="s">
        <v>124</v>
      </c>
      <c r="D39" s="31" t="s">
        <v>102</v>
      </c>
      <c r="E39" s="30">
        <v>1659597</v>
      </c>
      <c r="F39" s="11"/>
    </row>
    <row r="40" spans="1:6" hidden="1" x14ac:dyDescent="0.25">
      <c r="A40" s="31" t="s">
        <v>125</v>
      </c>
      <c r="B40" s="30">
        <v>80000</v>
      </c>
      <c r="C40" s="31" t="s">
        <v>125</v>
      </c>
      <c r="D40" s="31" t="s">
        <v>103</v>
      </c>
      <c r="E40" s="30">
        <v>80000</v>
      </c>
      <c r="F40" s="11"/>
    </row>
    <row r="41" spans="1:6" hidden="1" x14ac:dyDescent="0.25">
      <c r="A41" s="31" t="s">
        <v>126</v>
      </c>
      <c r="B41" s="62">
        <v>1659597</v>
      </c>
      <c r="C41" s="63" t="s">
        <v>126</v>
      </c>
      <c r="D41" s="56" t="s">
        <v>105</v>
      </c>
      <c r="E41" s="62">
        <v>1659597</v>
      </c>
      <c r="F41" s="11"/>
    </row>
    <row r="42" spans="1:6" hidden="1" x14ac:dyDescent="0.25">
      <c r="A42" s="61">
        <v>42951</v>
      </c>
      <c r="B42" s="64">
        <v>1659597</v>
      </c>
      <c r="C42" s="65">
        <v>42951</v>
      </c>
      <c r="D42" s="66" t="s">
        <v>107</v>
      </c>
      <c r="E42" s="64">
        <v>1659597</v>
      </c>
      <c r="F42" s="11"/>
    </row>
    <row r="43" spans="1:6" hidden="1" x14ac:dyDescent="0.25">
      <c r="A43" s="31" t="s">
        <v>127</v>
      </c>
      <c r="B43" s="30">
        <v>1634303.04</v>
      </c>
      <c r="C43" s="31" t="s">
        <v>127</v>
      </c>
      <c r="D43" s="31" t="s">
        <v>109</v>
      </c>
      <c r="E43" s="30">
        <v>1634303.04</v>
      </c>
      <c r="F43" s="11"/>
    </row>
    <row r="44" spans="1:6" hidden="1" x14ac:dyDescent="0.25">
      <c r="A44" s="31" t="s">
        <v>128</v>
      </c>
      <c r="B44" s="30">
        <v>96000</v>
      </c>
      <c r="C44" s="31" t="s">
        <v>128</v>
      </c>
      <c r="D44" s="30" t="s">
        <v>110</v>
      </c>
      <c r="E44" s="30">
        <v>96000</v>
      </c>
      <c r="F44" s="11"/>
    </row>
    <row r="45" spans="1:6" hidden="1" x14ac:dyDescent="0.25">
      <c r="A45" s="31" t="s">
        <v>129</v>
      </c>
      <c r="B45" s="30">
        <v>1659597</v>
      </c>
      <c r="C45" s="31" t="s">
        <v>129</v>
      </c>
      <c r="D45" s="31" t="s">
        <v>112</v>
      </c>
      <c r="E45" s="30">
        <v>1659597</v>
      </c>
      <c r="F45" s="11"/>
    </row>
    <row r="46" spans="1:6" hidden="1" x14ac:dyDescent="0.25">
      <c r="A46" s="31" t="s">
        <v>130</v>
      </c>
      <c r="B46" s="30">
        <v>48000</v>
      </c>
      <c r="C46" s="31" t="s">
        <v>130</v>
      </c>
      <c r="D46" s="31" t="s">
        <v>113</v>
      </c>
      <c r="E46" s="30">
        <v>48000</v>
      </c>
      <c r="F46" s="11"/>
    </row>
    <row r="47" spans="1:6" hidden="1" x14ac:dyDescent="0.25">
      <c r="A47" s="31" t="s">
        <v>131</v>
      </c>
      <c r="B47" s="30">
        <v>1659597</v>
      </c>
      <c r="C47" s="31" t="s">
        <v>131</v>
      </c>
      <c r="D47" s="31" t="s">
        <v>115</v>
      </c>
      <c r="E47" s="30">
        <v>1659597</v>
      </c>
      <c r="F47" s="11"/>
    </row>
    <row r="48" spans="1:6" hidden="1" x14ac:dyDescent="0.25">
      <c r="A48" s="31" t="s">
        <v>132</v>
      </c>
      <c r="B48" s="30">
        <v>144000</v>
      </c>
      <c r="C48" s="31" t="s">
        <v>132</v>
      </c>
      <c r="D48" s="31" t="s">
        <v>116</v>
      </c>
      <c r="E48" s="30">
        <v>144000</v>
      </c>
      <c r="F48" s="11"/>
    </row>
    <row r="49" spans="1:6" hidden="1" x14ac:dyDescent="0.25">
      <c r="A49" s="31" t="s">
        <v>133</v>
      </c>
      <c r="B49" s="30">
        <v>1659597</v>
      </c>
      <c r="C49" s="31" t="s">
        <v>133</v>
      </c>
      <c r="D49" s="31" t="s">
        <v>118</v>
      </c>
      <c r="E49" s="30">
        <v>1659597</v>
      </c>
      <c r="F49" s="11"/>
    </row>
    <row r="50" spans="1:6" hidden="1" x14ac:dyDescent="0.25">
      <c r="A50" s="13" t="s">
        <v>9</v>
      </c>
      <c r="B50" s="14"/>
      <c r="C50" s="4"/>
      <c r="D50" s="3"/>
      <c r="E50" s="30">
        <v>316750.09000000003</v>
      </c>
    </row>
    <row r="51" spans="1:6" hidden="1" x14ac:dyDescent="0.25">
      <c r="A51" s="13" t="s">
        <v>10</v>
      </c>
      <c r="B51" s="14"/>
      <c r="C51" s="4"/>
      <c r="D51" s="3"/>
      <c r="E51" s="30">
        <f>E23+E24+E25+E27+E26</f>
        <v>20257870.039999999</v>
      </c>
    </row>
    <row r="52" spans="1:6" hidden="1" x14ac:dyDescent="0.25">
      <c r="A52" s="15" t="s">
        <v>11</v>
      </c>
      <c r="B52" s="5"/>
      <c r="C52" s="4"/>
      <c r="D52" s="3"/>
      <c r="E52" s="30">
        <v>53821.14</v>
      </c>
    </row>
    <row r="53" spans="1:6" hidden="1" x14ac:dyDescent="0.25">
      <c r="A53" s="15" t="s">
        <v>12</v>
      </c>
      <c r="B53" s="5"/>
      <c r="C53" s="4"/>
      <c r="D53" s="3"/>
      <c r="E53" s="30">
        <v>11300</v>
      </c>
    </row>
    <row r="54" spans="1:6" hidden="1" x14ac:dyDescent="0.25">
      <c r="A54" s="15" t="s">
        <v>13</v>
      </c>
      <c r="B54" s="5"/>
      <c r="C54" s="4"/>
      <c r="D54" s="3"/>
      <c r="E54" s="30">
        <f>SUM(E50:E53)</f>
        <v>20639741.27</v>
      </c>
    </row>
    <row r="55" spans="1:6" hidden="1" x14ac:dyDescent="0.25">
      <c r="A55" s="16"/>
      <c r="B55" s="6"/>
      <c r="C55" s="7"/>
      <c r="D55" s="6"/>
      <c r="E55" s="76"/>
    </row>
    <row r="56" spans="1:6" hidden="1" x14ac:dyDescent="0.25">
      <c r="A56" s="15" t="s">
        <v>14</v>
      </c>
      <c r="B56" s="5"/>
      <c r="C56" s="4"/>
      <c r="D56" s="3"/>
      <c r="E56" s="26"/>
    </row>
    <row r="57" spans="1:6" hidden="1" x14ac:dyDescent="0.25">
      <c r="A57" s="15" t="s">
        <v>15</v>
      </c>
      <c r="B57" s="5"/>
      <c r="C57" s="4"/>
      <c r="D57" s="3"/>
      <c r="E57" s="30">
        <f>E54+E56</f>
        <v>20639741.27</v>
      </c>
    </row>
    <row r="58" spans="1:6" hidden="1" x14ac:dyDescent="0.25">
      <c r="A58" s="10" t="s">
        <v>16</v>
      </c>
    </row>
    <row r="59" spans="1:6" hidden="1" x14ac:dyDescent="0.25">
      <c r="A59" s="10" t="s">
        <v>17</v>
      </c>
    </row>
    <row r="60" spans="1:6" hidden="1" x14ac:dyDescent="0.25">
      <c r="A60" s="10" t="s">
        <v>18</v>
      </c>
    </row>
    <row r="61" spans="1:6" hidden="1" x14ac:dyDescent="0.25">
      <c r="A61" s="10" t="s">
        <v>70</v>
      </c>
      <c r="E61" s="77"/>
      <c r="F61" s="11"/>
    </row>
    <row r="62" spans="1:6" hidden="1" x14ac:dyDescent="0.25">
      <c r="A62" s="10" t="s">
        <v>71</v>
      </c>
      <c r="E62" s="77"/>
      <c r="F62" s="11"/>
    </row>
    <row r="63" spans="1:6" hidden="1" x14ac:dyDescent="0.25">
      <c r="A63" s="10" t="s">
        <v>72</v>
      </c>
    </row>
    <row r="64" spans="1:6" hidden="1" x14ac:dyDescent="0.25">
      <c r="A64" s="10"/>
    </row>
    <row r="65" spans="1:8" hidden="1" x14ac:dyDescent="0.25">
      <c r="A65" s="10"/>
    </row>
    <row r="66" spans="1:8" hidden="1" x14ac:dyDescent="0.25">
      <c r="A66" s="10"/>
    </row>
    <row r="67" spans="1:8" hidden="1" x14ac:dyDescent="0.25">
      <c r="A67" s="10"/>
    </row>
    <row r="68" spans="1:8" hidden="1" x14ac:dyDescent="0.25">
      <c r="A68" s="10"/>
    </row>
    <row r="69" spans="1:8" hidden="1" x14ac:dyDescent="0.25">
      <c r="A69" s="10"/>
    </row>
    <row r="70" spans="1:8" hidden="1" x14ac:dyDescent="0.25">
      <c r="A70" s="10"/>
    </row>
    <row r="71" spans="1:8" hidden="1" x14ac:dyDescent="0.25">
      <c r="A71" s="10"/>
    </row>
    <row r="72" spans="1:8" x14ac:dyDescent="0.25">
      <c r="A72" s="121" t="s">
        <v>0</v>
      </c>
      <c r="B72" s="121"/>
      <c r="C72" s="121"/>
      <c r="D72" s="121"/>
      <c r="E72" s="121"/>
    </row>
    <row r="73" spans="1:8" x14ac:dyDescent="0.25">
      <c r="A73" s="121" t="s">
        <v>1</v>
      </c>
      <c r="B73" s="121"/>
      <c r="C73" s="121"/>
      <c r="D73" s="121"/>
      <c r="E73" s="121"/>
    </row>
    <row r="74" spans="1:8" x14ac:dyDescent="0.25">
      <c r="A74" s="121" t="s">
        <v>2</v>
      </c>
      <c r="B74" s="121"/>
      <c r="C74" s="121"/>
      <c r="D74" s="121"/>
      <c r="E74" s="121"/>
    </row>
    <row r="75" spans="1:8" x14ac:dyDescent="0.25">
      <c r="A75" s="68"/>
      <c r="B75" s="68"/>
      <c r="C75" s="68"/>
      <c r="D75" s="68"/>
      <c r="E75" s="78"/>
    </row>
    <row r="76" spans="1:8" x14ac:dyDescent="0.25">
      <c r="A76" s="119" t="s">
        <v>19</v>
      </c>
      <c r="B76" s="119"/>
      <c r="C76" s="119"/>
      <c r="D76" s="119"/>
      <c r="E76" s="119"/>
    </row>
    <row r="77" spans="1:8" ht="15.75" customHeight="1" x14ac:dyDescent="0.25">
      <c r="A77" s="117"/>
      <c r="B77" s="117"/>
      <c r="C77" s="117"/>
      <c r="D77" s="117"/>
      <c r="E77" s="117"/>
    </row>
    <row r="78" spans="1:8" x14ac:dyDescent="0.25">
      <c r="A78" s="122" t="s">
        <v>87</v>
      </c>
      <c r="B78" s="122"/>
      <c r="C78" s="122"/>
      <c r="D78" s="122"/>
      <c r="E78" s="122"/>
    </row>
    <row r="79" spans="1:8" x14ac:dyDescent="0.25">
      <c r="A79" s="123"/>
      <c r="B79" s="123"/>
      <c r="C79" s="123"/>
      <c r="D79" s="123"/>
      <c r="E79" s="123"/>
    </row>
    <row r="80" spans="1:8" ht="19.5" customHeight="1" x14ac:dyDescent="0.25">
      <c r="A80" s="112" t="s">
        <v>50</v>
      </c>
      <c r="B80" s="112" t="s">
        <v>51</v>
      </c>
      <c r="C80" s="112" t="s">
        <v>52</v>
      </c>
      <c r="D80" s="120" t="s">
        <v>53</v>
      </c>
      <c r="E80" s="135" t="s">
        <v>88</v>
      </c>
      <c r="F80" s="112" t="s">
        <v>54</v>
      </c>
      <c r="G80" s="133" t="s">
        <v>136</v>
      </c>
      <c r="H80" s="134"/>
    </row>
    <row r="81" spans="1:11" ht="21.75" customHeight="1" x14ac:dyDescent="0.25">
      <c r="A81" s="112"/>
      <c r="B81" s="112"/>
      <c r="C81" s="112"/>
      <c r="D81" s="120"/>
      <c r="E81" s="135"/>
      <c r="F81" s="112"/>
      <c r="G81" s="133"/>
      <c r="H81" s="134"/>
    </row>
    <row r="82" spans="1:11" ht="20.25" customHeight="1" x14ac:dyDescent="0.25">
      <c r="A82" s="112"/>
      <c r="B82" s="112"/>
      <c r="C82" s="112"/>
      <c r="D82" s="120"/>
      <c r="E82" s="135"/>
      <c r="F82" s="112"/>
      <c r="G82" s="133"/>
      <c r="H82" s="134"/>
    </row>
    <row r="83" spans="1:11" ht="31.5" customHeight="1" x14ac:dyDescent="0.25">
      <c r="A83" s="112"/>
      <c r="B83" s="112"/>
      <c r="C83" s="112"/>
      <c r="D83" s="120"/>
      <c r="E83" s="135"/>
      <c r="F83" s="112"/>
      <c r="G83" s="133"/>
      <c r="H83" s="134"/>
    </row>
    <row r="84" spans="1:11" ht="30" customHeight="1" x14ac:dyDescent="0.25">
      <c r="A84" s="18" t="s">
        <v>20</v>
      </c>
      <c r="B84" s="30">
        <v>5870128.1699999999</v>
      </c>
      <c r="C84" s="69">
        <v>474104.44</v>
      </c>
      <c r="D84" s="32">
        <v>5412790.0599999996</v>
      </c>
      <c r="E84" s="49">
        <f>C84+D84</f>
        <v>5886894.5</v>
      </c>
      <c r="F84" s="32"/>
      <c r="G84" s="72">
        <v>5886894.5</v>
      </c>
      <c r="H84" s="71">
        <f>G84-C84</f>
        <v>5412790.0599999996</v>
      </c>
    </row>
    <row r="85" spans="1:11" ht="30" customHeight="1" x14ac:dyDescent="0.25">
      <c r="A85" s="18" t="s">
        <v>21</v>
      </c>
      <c r="B85" s="30"/>
      <c r="C85" s="32"/>
      <c r="D85" s="32"/>
      <c r="E85" s="49">
        <f t="shared" ref="E85:E99" si="0">C85+D85</f>
        <v>0</v>
      </c>
      <c r="F85" s="32"/>
      <c r="H85" s="71">
        <f t="shared" ref="H85:H100" si="1">G85-C85</f>
        <v>0</v>
      </c>
    </row>
    <row r="86" spans="1:11" ht="30" customHeight="1" x14ac:dyDescent="0.25">
      <c r="A86" s="18" t="s">
        <v>22</v>
      </c>
      <c r="B86" s="30">
        <v>189517.8</v>
      </c>
      <c r="C86" s="70">
        <v>5591</v>
      </c>
      <c r="D86" s="32">
        <v>184129.15</v>
      </c>
      <c r="E86" s="49">
        <f t="shared" si="0"/>
        <v>189720.15</v>
      </c>
      <c r="F86" s="32"/>
      <c r="G86" s="71">
        <v>189720.15</v>
      </c>
      <c r="H86" s="71">
        <f t="shared" si="1"/>
        <v>184129.15</v>
      </c>
    </row>
    <row r="87" spans="1:11" ht="30" customHeight="1" x14ac:dyDescent="0.25">
      <c r="A87" s="18" t="s">
        <v>55</v>
      </c>
      <c r="B87" s="30">
        <v>956521.31</v>
      </c>
      <c r="C87" s="70">
        <v>61628.82</v>
      </c>
      <c r="D87" s="32">
        <v>885497.82</v>
      </c>
      <c r="E87" s="49">
        <f t="shared" si="0"/>
        <v>947126.6399999999</v>
      </c>
      <c r="F87" s="32"/>
      <c r="G87" s="71">
        <v>947126.64</v>
      </c>
      <c r="H87" s="71">
        <f t="shared" si="1"/>
        <v>885497.82000000007</v>
      </c>
    </row>
    <row r="88" spans="1:11" ht="30" customHeight="1" x14ac:dyDescent="0.25">
      <c r="A88" s="18" t="s">
        <v>23</v>
      </c>
      <c r="B88" s="30">
        <v>17572.02</v>
      </c>
      <c r="C88" s="70">
        <v>550.20000000000005</v>
      </c>
      <c r="D88" s="32">
        <v>15777.4</v>
      </c>
      <c r="E88" s="49">
        <f t="shared" si="0"/>
        <v>16327.6</v>
      </c>
      <c r="F88" s="32"/>
      <c r="G88" s="71">
        <v>16327.6</v>
      </c>
      <c r="H88" s="71">
        <f t="shared" si="1"/>
        <v>15777.4</v>
      </c>
    </row>
    <row r="89" spans="1:11" ht="30" customHeight="1" x14ac:dyDescent="0.25">
      <c r="A89" s="18" t="s">
        <v>56</v>
      </c>
      <c r="B89" s="30">
        <v>277242.53999999998</v>
      </c>
      <c r="C89" s="70">
        <v>11445.3</v>
      </c>
      <c r="D89" s="32">
        <v>251713.79</v>
      </c>
      <c r="E89" s="49">
        <f t="shared" si="0"/>
        <v>263159.09000000003</v>
      </c>
      <c r="F89" s="32"/>
      <c r="G89" s="71">
        <v>263159.09000000003</v>
      </c>
      <c r="H89" s="71">
        <f t="shared" si="1"/>
        <v>251713.79000000004</v>
      </c>
      <c r="K89" s="39">
        <f>1374486.1+13159.89-947126.64-189720.15-16327.6</f>
        <v>234471.59999999998</v>
      </c>
    </row>
    <row r="90" spans="1:11" ht="30" customHeight="1" x14ac:dyDescent="0.25">
      <c r="A90" s="18" t="s">
        <v>24</v>
      </c>
      <c r="B90" s="30">
        <v>10486330.26</v>
      </c>
      <c r="C90" s="70">
        <v>998106.89</v>
      </c>
      <c r="D90" s="32">
        <v>9617573.8800000008</v>
      </c>
      <c r="E90" s="49">
        <f t="shared" si="0"/>
        <v>10615680.770000001</v>
      </c>
      <c r="F90" s="32"/>
      <c r="G90" s="71">
        <v>10615680.77</v>
      </c>
      <c r="H90" s="71">
        <f t="shared" si="1"/>
        <v>9617573.879999999</v>
      </c>
    </row>
    <row r="91" spans="1:11" ht="30" customHeight="1" x14ac:dyDescent="0.25">
      <c r="A91" s="18" t="s">
        <v>57</v>
      </c>
      <c r="B91" s="30">
        <v>1125533.1599999999</v>
      </c>
      <c r="C91" s="70">
        <v>17282.13</v>
      </c>
      <c r="D91" s="32">
        <v>1077890.1399999999</v>
      </c>
      <c r="E91" s="49">
        <f t="shared" si="0"/>
        <v>1095172.2699999998</v>
      </c>
      <c r="F91" s="32"/>
      <c r="G91" s="71">
        <v>1095172.27</v>
      </c>
      <c r="H91" s="71">
        <f t="shared" si="1"/>
        <v>1077890.1400000001</v>
      </c>
      <c r="K91" s="27">
        <f>11710853.04-10615680.77</f>
        <v>1095172.2699999996</v>
      </c>
    </row>
    <row r="92" spans="1:11" ht="30" customHeight="1" x14ac:dyDescent="0.25">
      <c r="A92" s="18" t="s">
        <v>25</v>
      </c>
      <c r="B92" s="30"/>
      <c r="C92" s="32"/>
      <c r="D92" s="32"/>
      <c r="E92" s="49">
        <f t="shared" si="0"/>
        <v>0</v>
      </c>
      <c r="F92" s="32"/>
      <c r="H92" s="71">
        <f t="shared" si="1"/>
        <v>0</v>
      </c>
    </row>
    <row r="93" spans="1:11" ht="30" customHeight="1" x14ac:dyDescent="0.25">
      <c r="A93" s="18" t="s">
        <v>26</v>
      </c>
      <c r="B93" s="30"/>
      <c r="C93" s="32"/>
      <c r="D93" s="32"/>
      <c r="E93" s="49">
        <f t="shared" si="0"/>
        <v>0</v>
      </c>
      <c r="F93" s="32"/>
      <c r="H93" s="71">
        <f t="shared" si="1"/>
        <v>0</v>
      </c>
    </row>
    <row r="94" spans="1:11" ht="30" customHeight="1" x14ac:dyDescent="0.25">
      <c r="A94" s="18" t="s">
        <v>27</v>
      </c>
      <c r="B94" s="30">
        <v>456040.25</v>
      </c>
      <c r="C94" s="32"/>
      <c r="D94" s="32">
        <v>456174.44</v>
      </c>
      <c r="E94" s="49">
        <f t="shared" si="0"/>
        <v>456174.44</v>
      </c>
      <c r="F94" s="32"/>
      <c r="G94" s="71">
        <v>456174.44</v>
      </c>
      <c r="H94" s="71">
        <f t="shared" si="1"/>
        <v>456174.44</v>
      </c>
    </row>
    <row r="95" spans="1:11" ht="30" customHeight="1" x14ac:dyDescent="0.25">
      <c r="A95" s="18" t="s">
        <v>28</v>
      </c>
      <c r="B95" s="30"/>
      <c r="C95" s="32"/>
      <c r="D95" s="32"/>
      <c r="E95" s="49">
        <f t="shared" si="0"/>
        <v>0</v>
      </c>
      <c r="F95" s="32"/>
      <c r="H95" s="71">
        <f t="shared" si="1"/>
        <v>0</v>
      </c>
    </row>
    <row r="96" spans="1:11" ht="30" customHeight="1" x14ac:dyDescent="0.25">
      <c r="A96" s="18" t="s">
        <v>58</v>
      </c>
      <c r="B96" s="30">
        <v>293856.65999999997</v>
      </c>
      <c r="C96" s="70">
        <v>2500</v>
      </c>
      <c r="D96" s="32">
        <v>286953.15999999997</v>
      </c>
      <c r="E96" s="49">
        <f t="shared" si="0"/>
        <v>289453.15999999997</v>
      </c>
      <c r="F96" s="32"/>
      <c r="G96" s="71">
        <v>289453.15999999997</v>
      </c>
      <c r="H96" s="71">
        <f t="shared" si="1"/>
        <v>286953.15999999997</v>
      </c>
    </row>
    <row r="97" spans="1:8" ht="30" customHeight="1" x14ac:dyDescent="0.25">
      <c r="A97" s="18" t="s">
        <v>29</v>
      </c>
      <c r="B97" s="30"/>
      <c r="C97" s="32"/>
      <c r="D97" s="32"/>
      <c r="E97" s="49">
        <f t="shared" si="0"/>
        <v>0</v>
      </c>
      <c r="F97" s="32"/>
      <c r="H97" s="71">
        <f t="shared" si="1"/>
        <v>0</v>
      </c>
    </row>
    <row r="98" spans="1:8" ht="30" customHeight="1" x14ac:dyDescent="0.25">
      <c r="A98" s="18" t="s">
        <v>59</v>
      </c>
      <c r="B98" s="30">
        <v>4943.1000000000004</v>
      </c>
      <c r="C98" s="32"/>
      <c r="D98" s="32">
        <v>4938.1000000000004</v>
      </c>
      <c r="E98" s="49">
        <f t="shared" si="0"/>
        <v>4938.1000000000004</v>
      </c>
      <c r="F98" s="32"/>
      <c r="G98" s="71">
        <v>4938.1000000000004</v>
      </c>
      <c r="H98" s="71">
        <f t="shared" si="1"/>
        <v>4938.1000000000004</v>
      </c>
    </row>
    <row r="99" spans="1:8" ht="30" customHeight="1" x14ac:dyDescent="0.25">
      <c r="A99" s="18" t="s">
        <v>30</v>
      </c>
      <c r="B99" s="30">
        <v>59677.2</v>
      </c>
      <c r="C99" s="32"/>
      <c r="D99" s="32">
        <v>56103.62</v>
      </c>
      <c r="E99" s="49">
        <f t="shared" si="0"/>
        <v>56103.62</v>
      </c>
      <c r="F99" s="32"/>
      <c r="G99" s="71">
        <v>56103.62</v>
      </c>
      <c r="H99" s="71">
        <f t="shared" si="1"/>
        <v>56103.62</v>
      </c>
    </row>
    <row r="100" spans="1:8" ht="30" customHeight="1" x14ac:dyDescent="0.25">
      <c r="A100" s="67" t="s">
        <v>31</v>
      </c>
      <c r="B100" s="33">
        <f>SUM(B84:B99)</f>
        <v>19737362.469999999</v>
      </c>
      <c r="C100" s="33">
        <f t="shared" ref="C100:F100" si="2">SUM(C84:C99)</f>
        <v>1571208.7799999998</v>
      </c>
      <c r="D100" s="33">
        <f t="shared" si="2"/>
        <v>18249541.560000006</v>
      </c>
      <c r="E100" s="33">
        <f t="shared" si="2"/>
        <v>19820750.340000004</v>
      </c>
      <c r="F100" s="33">
        <f t="shared" si="2"/>
        <v>0</v>
      </c>
      <c r="G100" s="71">
        <f>SUM(G84:G99)</f>
        <v>19820750.340000004</v>
      </c>
      <c r="H100" s="71">
        <f t="shared" si="1"/>
        <v>18249541.560000002</v>
      </c>
    </row>
    <row r="101" spans="1:8" x14ac:dyDescent="0.25">
      <c r="B101" s="11"/>
    </row>
    <row r="102" spans="1:8" hidden="1" x14ac:dyDescent="0.25">
      <c r="A102" s="10" t="s">
        <v>60</v>
      </c>
      <c r="B102" s="11"/>
    </row>
    <row r="103" spans="1:8" hidden="1" x14ac:dyDescent="0.25">
      <c r="A103" s="11" t="s">
        <v>32</v>
      </c>
      <c r="B103" s="11"/>
    </row>
    <row r="104" spans="1:8" hidden="1" x14ac:dyDescent="0.25">
      <c r="A104" s="11" t="s">
        <v>33</v>
      </c>
      <c r="B104" s="11"/>
    </row>
    <row r="105" spans="1:8" hidden="1" x14ac:dyDescent="0.25">
      <c r="A105" s="10" t="s">
        <v>34</v>
      </c>
      <c r="B105" s="11"/>
    </row>
    <row r="106" spans="1:8" hidden="1" x14ac:dyDescent="0.25">
      <c r="A106" s="10" t="s">
        <v>35</v>
      </c>
    </row>
    <row r="107" spans="1:8" hidden="1" x14ac:dyDescent="0.25">
      <c r="A107" s="10" t="s">
        <v>36</v>
      </c>
      <c r="B107" s="11"/>
    </row>
    <row r="108" spans="1:8" hidden="1" x14ac:dyDescent="0.25">
      <c r="A108" s="10" t="s">
        <v>37</v>
      </c>
      <c r="B108" s="11"/>
    </row>
    <row r="109" spans="1:8" hidden="1" x14ac:dyDescent="0.25">
      <c r="A109" s="34"/>
      <c r="B109" s="35"/>
      <c r="C109" s="36"/>
      <c r="D109" s="37"/>
      <c r="E109" s="79"/>
    </row>
    <row r="110" spans="1:8" x14ac:dyDescent="0.25">
      <c r="A110" s="34"/>
      <c r="B110" s="35"/>
      <c r="C110" s="36"/>
      <c r="D110" s="37"/>
      <c r="E110" s="79"/>
    </row>
    <row r="111" spans="1:8" x14ac:dyDescent="0.25">
      <c r="A111" s="80"/>
      <c r="B111" s="81"/>
      <c r="C111" s="82"/>
      <c r="D111" s="83"/>
      <c r="E111" s="84"/>
      <c r="F111" s="85"/>
      <c r="G111" s="86"/>
      <c r="H111" s="86"/>
    </row>
    <row r="112" spans="1:8" hidden="1" x14ac:dyDescent="0.25">
      <c r="A112" s="80"/>
      <c r="B112" s="81"/>
      <c r="C112" s="82"/>
      <c r="D112" s="83"/>
      <c r="E112" s="84"/>
      <c r="F112" s="85"/>
      <c r="G112" s="86"/>
      <c r="H112" s="86"/>
    </row>
    <row r="113" spans="1:8" hidden="1" x14ac:dyDescent="0.25">
      <c r="A113" s="80"/>
      <c r="B113" s="81"/>
      <c r="C113" s="82"/>
      <c r="D113" s="83"/>
      <c r="E113" s="84"/>
      <c r="F113" s="85"/>
      <c r="G113" s="86"/>
      <c r="H113" s="86"/>
    </row>
    <row r="114" spans="1:8" hidden="1" x14ac:dyDescent="0.25">
      <c r="A114" s="80"/>
      <c r="B114" s="81"/>
      <c r="C114" s="82"/>
      <c r="D114" s="83"/>
      <c r="E114" s="84"/>
      <c r="F114" s="85"/>
      <c r="G114" s="86"/>
      <c r="H114" s="86"/>
    </row>
    <row r="115" spans="1:8" hidden="1" x14ac:dyDescent="0.25">
      <c r="A115" s="80"/>
      <c r="B115" s="81"/>
      <c r="C115" s="82"/>
      <c r="D115" s="83"/>
      <c r="E115" s="84"/>
      <c r="F115" s="85"/>
      <c r="G115" s="86"/>
      <c r="H115" s="86"/>
    </row>
    <row r="116" spans="1:8" hidden="1" x14ac:dyDescent="0.25">
      <c r="A116" s="80"/>
      <c r="B116" s="81"/>
      <c r="C116" s="82"/>
      <c r="D116" s="83"/>
      <c r="E116" s="84"/>
      <c r="F116" s="85"/>
      <c r="G116" s="86"/>
      <c r="H116" s="86"/>
    </row>
    <row r="117" spans="1:8" hidden="1" x14ac:dyDescent="0.25">
      <c r="A117" s="80"/>
      <c r="B117" s="81"/>
      <c r="C117" s="82"/>
      <c r="D117" s="83"/>
      <c r="E117" s="84"/>
      <c r="F117" s="85"/>
      <c r="G117" s="86"/>
      <c r="H117" s="86"/>
    </row>
    <row r="118" spans="1:8" hidden="1" x14ac:dyDescent="0.25">
      <c r="A118" s="80"/>
      <c r="B118" s="81"/>
      <c r="C118" s="82"/>
      <c r="D118" s="83"/>
      <c r="E118" s="84"/>
      <c r="F118" s="85"/>
      <c r="G118" s="86"/>
      <c r="H118" s="86"/>
    </row>
    <row r="119" spans="1:8" hidden="1" x14ac:dyDescent="0.25">
      <c r="A119" s="80"/>
      <c r="B119" s="81"/>
      <c r="C119" s="82"/>
      <c r="D119" s="83"/>
      <c r="E119" s="84"/>
      <c r="F119" s="85"/>
      <c r="G119" s="86"/>
      <c r="H119" s="86"/>
    </row>
    <row r="120" spans="1:8" hidden="1" x14ac:dyDescent="0.25">
      <c r="A120" s="126"/>
      <c r="B120" s="126"/>
      <c r="C120" s="126"/>
      <c r="D120" s="126"/>
      <c r="E120" s="126"/>
      <c r="F120" s="85"/>
      <c r="G120" s="86"/>
      <c r="H120" s="86"/>
    </row>
    <row r="121" spans="1:8" hidden="1" x14ac:dyDescent="0.25">
      <c r="A121" s="126"/>
      <c r="B121" s="126"/>
      <c r="C121" s="126"/>
      <c r="D121" s="126"/>
      <c r="E121" s="126"/>
      <c r="F121" s="85"/>
      <c r="G121" s="86"/>
      <c r="H121" s="86"/>
    </row>
    <row r="122" spans="1:8" hidden="1" x14ac:dyDescent="0.25">
      <c r="A122" s="126"/>
      <c r="B122" s="126"/>
      <c r="C122" s="126"/>
      <c r="D122" s="126"/>
      <c r="E122" s="126"/>
      <c r="F122" s="85"/>
      <c r="G122" s="86"/>
      <c r="H122" s="86"/>
    </row>
    <row r="123" spans="1:8" hidden="1" x14ac:dyDescent="0.25">
      <c r="A123" s="87"/>
      <c r="B123" s="87"/>
      <c r="C123" s="87"/>
      <c r="D123" s="87"/>
      <c r="E123" s="88"/>
      <c r="F123" s="85"/>
      <c r="G123" s="86"/>
      <c r="H123" s="86"/>
    </row>
    <row r="124" spans="1:8" hidden="1" x14ac:dyDescent="0.25">
      <c r="A124" s="127"/>
      <c r="B124" s="128"/>
      <c r="C124" s="128"/>
      <c r="D124" s="128"/>
      <c r="E124" s="129"/>
      <c r="F124" s="85"/>
      <c r="G124" s="86"/>
      <c r="H124" s="86"/>
    </row>
    <row r="125" spans="1:8" hidden="1" x14ac:dyDescent="0.25">
      <c r="A125" s="130"/>
      <c r="B125" s="131"/>
      <c r="C125" s="131"/>
      <c r="D125" s="131"/>
      <c r="E125" s="132"/>
      <c r="F125" s="85"/>
      <c r="G125" s="86"/>
      <c r="H125" s="86"/>
    </row>
    <row r="126" spans="1:8" ht="30" hidden="1" customHeight="1" x14ac:dyDescent="0.25">
      <c r="A126" s="89"/>
      <c r="B126" s="90"/>
      <c r="C126" s="91"/>
      <c r="D126" s="92"/>
      <c r="E126" s="93"/>
      <c r="F126" s="85"/>
      <c r="G126" s="86"/>
      <c r="H126" s="86"/>
    </row>
    <row r="127" spans="1:8" ht="30" hidden="1" customHeight="1" x14ac:dyDescent="0.25">
      <c r="A127" s="89"/>
      <c r="B127" s="90"/>
      <c r="C127" s="90"/>
      <c r="D127" s="92"/>
      <c r="E127" s="93"/>
      <c r="F127" s="85"/>
      <c r="G127" s="86"/>
      <c r="H127" s="86"/>
    </row>
    <row r="128" spans="1:8" ht="30" hidden="1" customHeight="1" x14ac:dyDescent="0.25">
      <c r="A128" s="89"/>
      <c r="B128" s="90"/>
      <c r="C128" s="90"/>
      <c r="D128" s="92"/>
      <c r="E128" s="93"/>
      <c r="F128" s="85"/>
      <c r="G128" s="86"/>
      <c r="H128" s="86"/>
    </row>
    <row r="129" spans="1:8" ht="30" hidden="1" customHeight="1" x14ac:dyDescent="0.25">
      <c r="A129" s="89"/>
      <c r="B129" s="90"/>
      <c r="C129" s="90"/>
      <c r="D129" s="92"/>
      <c r="E129" s="93"/>
      <c r="F129" s="85"/>
      <c r="G129" s="86"/>
      <c r="H129" s="86"/>
    </row>
    <row r="130" spans="1:8" ht="30" hidden="1" customHeight="1" x14ac:dyDescent="0.25">
      <c r="A130" s="89"/>
      <c r="B130" s="90"/>
      <c r="C130" s="90"/>
      <c r="D130" s="92"/>
      <c r="E130" s="93"/>
      <c r="F130" s="85"/>
      <c r="G130" s="86"/>
      <c r="H130" s="86"/>
    </row>
    <row r="131" spans="1:8" hidden="1" x14ac:dyDescent="0.25">
      <c r="A131" s="85"/>
      <c r="B131" s="85"/>
      <c r="C131" s="94"/>
      <c r="D131" s="85"/>
      <c r="E131" s="95"/>
      <c r="F131" s="85"/>
      <c r="G131" s="86"/>
      <c r="H131" s="86"/>
    </row>
    <row r="132" spans="1:8" hidden="1" x14ac:dyDescent="0.25">
      <c r="A132" s="96"/>
      <c r="B132" s="85"/>
      <c r="C132" s="94"/>
      <c r="D132" s="85"/>
      <c r="E132" s="95"/>
      <c r="F132" s="85"/>
      <c r="G132" s="86"/>
      <c r="H132" s="86"/>
    </row>
    <row r="133" spans="1:8" hidden="1" x14ac:dyDescent="0.25">
      <c r="A133" s="96"/>
      <c r="B133" s="85"/>
      <c r="C133" s="94"/>
      <c r="D133" s="85"/>
      <c r="E133" s="95"/>
      <c r="F133" s="85"/>
      <c r="G133" s="86"/>
      <c r="H133" s="86"/>
    </row>
    <row r="134" spans="1:8" hidden="1" x14ac:dyDescent="0.25">
      <c r="A134" s="96"/>
      <c r="B134" s="85"/>
      <c r="C134" s="94"/>
      <c r="D134" s="85"/>
      <c r="E134" s="95"/>
      <c r="F134" s="85"/>
      <c r="G134" s="86"/>
      <c r="H134" s="86"/>
    </row>
    <row r="135" spans="1:8" hidden="1" x14ac:dyDescent="0.25">
      <c r="A135" s="96"/>
      <c r="B135" s="85"/>
      <c r="C135" s="94"/>
      <c r="D135" s="85"/>
      <c r="E135" s="95"/>
      <c r="F135" s="85"/>
      <c r="G135" s="86"/>
      <c r="H135" s="86"/>
    </row>
    <row r="136" spans="1:8" hidden="1" x14ac:dyDescent="0.25">
      <c r="A136" s="96"/>
      <c r="B136" s="85"/>
      <c r="C136" s="94"/>
      <c r="D136" s="85"/>
      <c r="E136" s="95"/>
      <c r="F136" s="85"/>
      <c r="G136" s="86"/>
      <c r="H136" s="86"/>
    </row>
    <row r="137" spans="1:8" hidden="1" x14ac:dyDescent="0.25">
      <c r="A137" s="96"/>
      <c r="B137" s="85"/>
      <c r="C137" s="94"/>
      <c r="D137" s="85"/>
      <c r="E137" s="95"/>
      <c r="F137" s="85"/>
      <c r="G137" s="86"/>
      <c r="H137" s="86"/>
    </row>
    <row r="138" spans="1:8" hidden="1" x14ac:dyDescent="0.25">
      <c r="A138" s="96"/>
      <c r="B138" s="85"/>
      <c r="C138" s="94"/>
      <c r="D138" s="85"/>
      <c r="E138" s="95"/>
      <c r="F138" s="85"/>
      <c r="G138" s="86"/>
      <c r="H138" s="86"/>
    </row>
    <row r="139" spans="1:8" hidden="1" x14ac:dyDescent="0.25">
      <c r="A139" s="96"/>
      <c r="B139" s="85"/>
      <c r="C139" s="94"/>
      <c r="D139" s="85"/>
      <c r="E139" s="95"/>
      <c r="F139" s="85"/>
      <c r="G139" s="86"/>
      <c r="H139" s="86"/>
    </row>
    <row r="140" spans="1:8" hidden="1" x14ac:dyDescent="0.25">
      <c r="A140" s="96"/>
      <c r="B140" s="85"/>
      <c r="C140" s="94"/>
      <c r="D140" s="85"/>
      <c r="E140" s="95"/>
      <c r="F140" s="85"/>
      <c r="G140" s="86"/>
      <c r="H140" s="86"/>
    </row>
    <row r="141" spans="1:8" hidden="1" x14ac:dyDescent="0.25">
      <c r="A141" s="96"/>
      <c r="B141" s="85"/>
      <c r="C141" s="94"/>
      <c r="D141" s="85"/>
      <c r="E141" s="95"/>
      <c r="F141" s="85"/>
      <c r="G141" s="86"/>
      <c r="H141" s="86"/>
    </row>
    <row r="142" spans="1:8" hidden="1" x14ac:dyDescent="0.25">
      <c r="A142" s="96"/>
      <c r="B142" s="85"/>
      <c r="C142" s="94"/>
      <c r="D142" s="85"/>
      <c r="E142" s="95"/>
      <c r="F142" s="85"/>
      <c r="G142" s="86"/>
      <c r="H142" s="86"/>
    </row>
    <row r="143" spans="1:8" hidden="1" x14ac:dyDescent="0.25">
      <c r="A143" s="96"/>
      <c r="B143" s="85"/>
      <c r="C143" s="94"/>
      <c r="D143" s="85"/>
      <c r="E143" s="95"/>
      <c r="F143" s="85"/>
      <c r="G143" s="86"/>
      <c r="H143" s="86"/>
    </row>
    <row r="144" spans="1:8" hidden="1" x14ac:dyDescent="0.25">
      <c r="A144" s="97"/>
      <c r="B144" s="97"/>
      <c r="C144" s="98"/>
      <c r="D144" s="85"/>
      <c r="E144" s="95"/>
      <c r="F144" s="85"/>
      <c r="G144" s="86"/>
      <c r="H144" s="86"/>
    </row>
    <row r="145" spans="1:8" hidden="1" x14ac:dyDescent="0.25">
      <c r="A145" s="97"/>
      <c r="B145" s="97"/>
      <c r="C145" s="98"/>
      <c r="D145" s="85"/>
      <c r="E145" s="95"/>
      <c r="F145" s="85"/>
      <c r="G145" s="86"/>
      <c r="H145" s="86"/>
    </row>
    <row r="146" spans="1:8" hidden="1" x14ac:dyDescent="0.25">
      <c r="A146" s="96"/>
      <c r="B146" s="85"/>
      <c r="C146" s="94"/>
      <c r="D146" s="85"/>
      <c r="E146" s="95"/>
      <c r="F146" s="85"/>
      <c r="G146" s="86"/>
      <c r="H146" s="86"/>
    </row>
    <row r="147" spans="1:8" x14ac:dyDescent="0.25">
      <c r="A147" s="85"/>
      <c r="B147" s="85"/>
      <c r="C147" s="94"/>
      <c r="D147" s="85"/>
      <c r="E147" s="95"/>
      <c r="F147" s="85"/>
      <c r="G147" s="86"/>
      <c r="H147" s="86"/>
    </row>
    <row r="148" spans="1:8" x14ac:dyDescent="0.25">
      <c r="A148" s="85"/>
      <c r="B148" s="85"/>
      <c r="C148" s="94"/>
      <c r="D148" s="85"/>
      <c r="E148" s="99"/>
      <c r="F148" s="85"/>
      <c r="G148" s="100"/>
      <c r="H148" s="86"/>
    </row>
    <row r="149" spans="1:8" x14ac:dyDescent="0.25">
      <c r="A149" s="85"/>
      <c r="B149" s="85"/>
      <c r="C149" s="94"/>
      <c r="D149" s="85"/>
      <c r="E149" s="95"/>
      <c r="F149" s="85"/>
      <c r="G149" s="86"/>
      <c r="H149" s="86"/>
    </row>
    <row r="150" spans="1:8" x14ac:dyDescent="0.25">
      <c r="A150" s="85"/>
      <c r="B150" s="85"/>
      <c r="C150" s="94"/>
      <c r="D150" s="85"/>
      <c r="E150" s="95"/>
      <c r="F150" s="85"/>
      <c r="G150" s="86"/>
      <c r="H150" s="86"/>
    </row>
    <row r="151" spans="1:8" x14ac:dyDescent="0.25">
      <c r="A151" s="85"/>
      <c r="B151" s="85"/>
      <c r="C151" s="94"/>
      <c r="D151" s="85"/>
      <c r="E151" s="95"/>
      <c r="F151" s="85"/>
      <c r="G151" s="86"/>
      <c r="H151" s="86"/>
    </row>
    <row r="152" spans="1:8" x14ac:dyDescent="0.25">
      <c r="A152" s="85"/>
      <c r="B152" s="85"/>
      <c r="C152" s="94"/>
      <c r="D152" s="85"/>
      <c r="E152" s="95"/>
      <c r="F152" s="85"/>
      <c r="G152" s="86"/>
      <c r="H152" s="86"/>
    </row>
    <row r="153" spans="1:8" x14ac:dyDescent="0.25">
      <c r="A153" s="85"/>
      <c r="B153" s="85"/>
      <c r="C153" s="94"/>
      <c r="D153" s="95"/>
      <c r="E153" s="95"/>
      <c r="F153" s="85"/>
      <c r="G153" s="86"/>
      <c r="H153" s="86"/>
    </row>
    <row r="154" spans="1:8" x14ac:dyDescent="0.25">
      <c r="A154" s="85"/>
      <c r="B154" s="85"/>
      <c r="C154" s="94"/>
      <c r="D154" s="85"/>
      <c r="E154" s="95"/>
      <c r="F154" s="85"/>
      <c r="G154" s="86"/>
      <c r="H154" s="86"/>
    </row>
    <row r="155" spans="1:8" x14ac:dyDescent="0.25">
      <c r="A155" s="85"/>
      <c r="B155" s="85"/>
      <c r="C155" s="94"/>
      <c r="D155" s="85"/>
      <c r="E155" s="95"/>
      <c r="F155" s="85"/>
      <c r="G155" s="86"/>
      <c r="H155" s="86"/>
    </row>
    <row r="156" spans="1:8" x14ac:dyDescent="0.25">
      <c r="A156" s="85"/>
      <c r="B156" s="85"/>
      <c r="C156" s="94"/>
      <c r="D156" s="85"/>
      <c r="E156" s="95"/>
      <c r="F156" s="85"/>
      <c r="G156" s="86"/>
      <c r="H156" s="86"/>
    </row>
    <row r="157" spans="1:8" x14ac:dyDescent="0.25">
      <c r="A157" s="85"/>
      <c r="B157" s="85"/>
      <c r="C157" s="94"/>
      <c r="D157" s="85"/>
      <c r="E157" s="95"/>
      <c r="F157" s="85"/>
      <c r="G157" s="86"/>
      <c r="H157" s="86"/>
    </row>
    <row r="158" spans="1:8" x14ac:dyDescent="0.25">
      <c r="A158" s="85"/>
      <c r="B158" s="85"/>
      <c r="C158" s="94"/>
      <c r="D158" s="85"/>
      <c r="E158" s="99"/>
      <c r="F158" s="85"/>
      <c r="G158" s="86"/>
      <c r="H158" s="86"/>
    </row>
    <row r="159" spans="1:8" x14ac:dyDescent="0.25">
      <c r="A159" s="85"/>
      <c r="B159" s="85"/>
      <c r="C159" s="94"/>
      <c r="D159" s="85"/>
      <c r="E159" s="95"/>
      <c r="F159" s="85"/>
      <c r="G159" s="86"/>
      <c r="H159" s="86"/>
    </row>
    <row r="160" spans="1:8" x14ac:dyDescent="0.25">
      <c r="A160" s="85"/>
      <c r="B160" s="85"/>
      <c r="C160" s="94"/>
      <c r="D160" s="85"/>
      <c r="E160" s="95"/>
      <c r="F160" s="85"/>
      <c r="G160" s="86"/>
      <c r="H160" s="86"/>
    </row>
    <row r="161" spans="1:8" x14ac:dyDescent="0.25">
      <c r="A161" s="85"/>
      <c r="B161" s="85"/>
      <c r="C161" s="94"/>
      <c r="D161" s="85"/>
      <c r="E161" s="95"/>
      <c r="F161" s="85"/>
      <c r="G161" s="86"/>
      <c r="H161" s="86"/>
    </row>
    <row r="162" spans="1:8" x14ac:dyDescent="0.25">
      <c r="A162" s="85"/>
      <c r="B162" s="85"/>
      <c r="C162" s="94"/>
      <c r="D162" s="85"/>
      <c r="E162" s="95"/>
      <c r="F162" s="85"/>
      <c r="G162" s="86"/>
      <c r="H162" s="86"/>
    </row>
    <row r="163" spans="1:8" x14ac:dyDescent="0.25">
      <c r="A163" s="85"/>
      <c r="B163" s="85"/>
      <c r="C163" s="94"/>
      <c r="D163" s="85"/>
      <c r="E163" s="95"/>
      <c r="F163" s="85"/>
      <c r="G163" s="86"/>
      <c r="H163" s="86"/>
    </row>
    <row r="164" spans="1:8" x14ac:dyDescent="0.25">
      <c r="A164" s="85"/>
      <c r="B164" s="85"/>
      <c r="C164" s="94"/>
      <c r="D164" s="85"/>
      <c r="E164" s="95"/>
      <c r="F164" s="85"/>
      <c r="G164" s="86"/>
      <c r="H164" s="86"/>
    </row>
    <row r="165" spans="1:8" x14ac:dyDescent="0.25">
      <c r="A165" s="85"/>
      <c r="B165" s="85"/>
      <c r="C165" s="94"/>
      <c r="D165" s="85"/>
      <c r="E165" s="95"/>
      <c r="F165" s="85"/>
      <c r="G165" s="86"/>
      <c r="H165" s="86"/>
    </row>
    <row r="166" spans="1:8" x14ac:dyDescent="0.25">
      <c r="A166" s="85"/>
      <c r="B166" s="85"/>
      <c r="C166" s="94"/>
      <c r="D166" s="85"/>
      <c r="E166" s="95"/>
      <c r="F166" s="85"/>
      <c r="G166" s="86"/>
      <c r="H166" s="86"/>
    </row>
    <row r="167" spans="1:8" x14ac:dyDescent="0.25">
      <c r="A167" s="85"/>
      <c r="B167" s="85"/>
      <c r="C167" s="94"/>
      <c r="D167" s="85"/>
      <c r="E167" s="95"/>
      <c r="F167" s="85"/>
      <c r="G167" s="86"/>
      <c r="H167" s="86"/>
    </row>
    <row r="168" spans="1:8" x14ac:dyDescent="0.25">
      <c r="A168" s="85"/>
      <c r="B168" s="85"/>
      <c r="C168" s="94"/>
      <c r="D168" s="85"/>
      <c r="E168" s="95"/>
      <c r="F168" s="85"/>
      <c r="G168" s="86"/>
      <c r="H168" s="86"/>
    </row>
    <row r="169" spans="1:8" x14ac:dyDescent="0.25">
      <c r="A169" s="85"/>
      <c r="B169" s="85"/>
      <c r="C169" s="94"/>
      <c r="D169" s="85"/>
      <c r="E169" s="95"/>
      <c r="F169" s="85"/>
      <c r="G169" s="86"/>
      <c r="H169" s="86"/>
    </row>
    <row r="170" spans="1:8" x14ac:dyDescent="0.25">
      <c r="A170" s="85"/>
      <c r="B170" s="85"/>
      <c r="C170" s="94"/>
      <c r="D170" s="85"/>
      <c r="E170" s="95"/>
      <c r="F170" s="85"/>
      <c r="G170" s="86"/>
      <c r="H170" s="86"/>
    </row>
    <row r="171" spans="1:8" x14ac:dyDescent="0.25">
      <c r="A171" s="85"/>
      <c r="B171" s="85"/>
      <c r="C171" s="94"/>
      <c r="D171" s="85"/>
      <c r="E171" s="95"/>
      <c r="F171" s="85"/>
      <c r="G171" s="86"/>
      <c r="H171" s="86"/>
    </row>
    <row r="172" spans="1:8" x14ac:dyDescent="0.25">
      <c r="A172" s="85"/>
      <c r="B172" s="85"/>
      <c r="C172" s="94"/>
      <c r="D172" s="85"/>
      <c r="E172" s="95"/>
      <c r="F172" s="85"/>
      <c r="G172" s="86"/>
      <c r="H172" s="86"/>
    </row>
  </sheetData>
  <mergeCells count="26">
    <mergeCell ref="A31:A33"/>
    <mergeCell ref="B31:B33"/>
    <mergeCell ref="C31:C33"/>
    <mergeCell ref="D31:D33"/>
    <mergeCell ref="E31:E33"/>
    <mergeCell ref="A2:E2"/>
    <mergeCell ref="A3:E3"/>
    <mergeCell ref="A4:E4"/>
    <mergeCell ref="A21:B21"/>
    <mergeCell ref="A29:E30"/>
    <mergeCell ref="A72:E72"/>
    <mergeCell ref="A73:E73"/>
    <mergeCell ref="A74:E74"/>
    <mergeCell ref="A76:E77"/>
    <mergeCell ref="A78:E79"/>
    <mergeCell ref="A120:E120"/>
    <mergeCell ref="A121:E121"/>
    <mergeCell ref="A122:E122"/>
    <mergeCell ref="A124:E125"/>
    <mergeCell ref="G80:H83"/>
    <mergeCell ref="A80:A83"/>
    <mergeCell ref="B80:B83"/>
    <mergeCell ref="C80:C83"/>
    <mergeCell ref="D80:D83"/>
    <mergeCell ref="E80:E83"/>
    <mergeCell ref="F80:F83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0"/>
  <sheetViews>
    <sheetView showGridLines="0" topLeftCell="A99" workbookViewId="0">
      <selection activeCell="E104" sqref="E104"/>
    </sheetView>
  </sheetViews>
  <sheetFormatPr defaultRowHeight="15" x14ac:dyDescent="0.25"/>
  <cols>
    <col min="1" max="1" width="18.7109375" style="1" customWidth="1"/>
    <col min="2" max="2" width="21.85546875" style="1" customWidth="1"/>
    <col min="3" max="3" width="20.7109375" style="2" customWidth="1"/>
    <col min="4" max="5" width="20.7109375" style="1" customWidth="1"/>
    <col min="6" max="6" width="21.140625" style="1" bestFit="1" customWidth="1"/>
    <col min="7" max="7" width="10.140625" style="1" bestFit="1" customWidth="1"/>
    <col min="8" max="8" width="11" style="1" bestFit="1" customWidth="1"/>
    <col min="9" max="16384" width="9.140625" style="1"/>
  </cols>
  <sheetData>
    <row r="2" spans="1:5" x14ac:dyDescent="0.25">
      <c r="A2" s="108" t="s">
        <v>79</v>
      </c>
      <c r="B2" s="108"/>
      <c r="C2" s="108"/>
      <c r="D2" s="108"/>
      <c r="E2" s="108"/>
    </row>
    <row r="3" spans="1:5" x14ac:dyDescent="0.25">
      <c r="A3" s="108" t="s">
        <v>80</v>
      </c>
      <c r="B3" s="108"/>
      <c r="C3" s="108"/>
      <c r="D3" s="108"/>
      <c r="E3" s="108"/>
    </row>
    <row r="4" spans="1:5" x14ac:dyDescent="0.25">
      <c r="A4" s="108" t="s">
        <v>2</v>
      </c>
      <c r="B4" s="108"/>
      <c r="C4" s="108"/>
      <c r="D4" s="108"/>
      <c r="E4" s="108"/>
    </row>
    <row r="5" spans="1:5" x14ac:dyDescent="0.25">
      <c r="A5" s="46"/>
      <c r="B5" s="46"/>
      <c r="C5" s="46"/>
      <c r="D5" s="46"/>
      <c r="E5" s="46"/>
    </row>
    <row r="6" spans="1:5" x14ac:dyDescent="0.25">
      <c r="A6" s="47"/>
      <c r="B6" s="47"/>
      <c r="C6" s="47"/>
      <c r="D6" s="47"/>
      <c r="E6" s="47"/>
    </row>
    <row r="7" spans="1:5" ht="7.5" customHeight="1" x14ac:dyDescent="0.25">
      <c r="A7" s="8"/>
      <c r="B7" s="8"/>
      <c r="C7" s="8"/>
      <c r="D7" s="8"/>
    </row>
    <row r="8" spans="1:5" x14ac:dyDescent="0.25">
      <c r="A8" s="9" t="s">
        <v>61</v>
      </c>
      <c r="B8" s="9"/>
    </row>
    <row r="9" spans="1:5" x14ac:dyDescent="0.25">
      <c r="A9" s="9" t="s">
        <v>69</v>
      </c>
      <c r="B9" s="9"/>
    </row>
    <row r="10" spans="1:5" x14ac:dyDescent="0.25">
      <c r="A10" s="9" t="s">
        <v>62</v>
      </c>
      <c r="B10" s="9"/>
    </row>
    <row r="11" spans="1:5" x14ac:dyDescent="0.25">
      <c r="A11" s="9" t="s">
        <v>78</v>
      </c>
      <c r="B11" s="9"/>
    </row>
    <row r="12" spans="1:5" x14ac:dyDescent="0.25">
      <c r="A12" s="9" t="s">
        <v>63</v>
      </c>
      <c r="B12" s="9"/>
    </row>
    <row r="13" spans="1:5" x14ac:dyDescent="0.25">
      <c r="A13" s="9" t="s">
        <v>76</v>
      </c>
      <c r="B13" s="9"/>
      <c r="C13" s="10"/>
    </row>
    <row r="14" spans="1:5" x14ac:dyDescent="0.25">
      <c r="A14" s="9" t="s">
        <v>64</v>
      </c>
      <c r="B14" s="9"/>
    </row>
    <row r="15" spans="1:5" x14ac:dyDescent="0.25">
      <c r="A15" s="9" t="s">
        <v>66</v>
      </c>
      <c r="B15" s="9"/>
      <c r="C15" s="10"/>
    </row>
    <row r="16" spans="1:5" x14ac:dyDescent="0.25">
      <c r="A16" s="9" t="s">
        <v>67</v>
      </c>
      <c r="B16" s="9"/>
      <c r="C16" s="10"/>
    </row>
    <row r="17" spans="1:6" x14ac:dyDescent="0.25">
      <c r="A17" s="9" t="s">
        <v>68</v>
      </c>
      <c r="B17" s="9"/>
      <c r="C17" s="10"/>
    </row>
    <row r="18" spans="1:6" x14ac:dyDescent="0.25">
      <c r="A18" s="9" t="s">
        <v>169</v>
      </c>
      <c r="B18" s="9"/>
    </row>
    <row r="19" spans="1:6" x14ac:dyDescent="0.25">
      <c r="A19" s="9" t="s">
        <v>3</v>
      </c>
      <c r="B19" s="9"/>
    </row>
    <row r="20" spans="1:6" ht="6" customHeight="1" x14ac:dyDescent="0.25">
      <c r="A20" s="11"/>
      <c r="B20" s="11"/>
    </row>
    <row r="21" spans="1:6" x14ac:dyDescent="0.25">
      <c r="A21" s="110" t="s">
        <v>4</v>
      </c>
      <c r="B21" s="111"/>
      <c r="C21" s="12" t="s">
        <v>5</v>
      </c>
      <c r="D21" s="12" t="s">
        <v>6</v>
      </c>
      <c r="E21" s="12" t="s">
        <v>7</v>
      </c>
    </row>
    <row r="22" spans="1:6" x14ac:dyDescent="0.25">
      <c r="A22" s="40" t="s">
        <v>176</v>
      </c>
      <c r="B22" s="41"/>
      <c r="C22" s="25">
        <v>43435</v>
      </c>
      <c r="D22" s="25">
        <v>45262</v>
      </c>
      <c r="E22" s="26">
        <v>18720000</v>
      </c>
    </row>
    <row r="23" spans="1:6" x14ac:dyDescent="0.25">
      <c r="A23" s="42" t="s">
        <v>139</v>
      </c>
      <c r="B23" s="43"/>
      <c r="C23" s="25">
        <v>43461</v>
      </c>
      <c r="D23" s="25">
        <v>43465</v>
      </c>
      <c r="E23" s="26">
        <v>-1560000</v>
      </c>
    </row>
    <row r="24" spans="1:6" hidden="1" x14ac:dyDescent="0.25">
      <c r="A24" s="44"/>
      <c r="B24" s="43"/>
      <c r="C24" s="25"/>
      <c r="D24" s="25"/>
      <c r="E24" s="26"/>
    </row>
    <row r="25" spans="1:6" hidden="1" x14ac:dyDescent="0.25">
      <c r="A25" s="44"/>
      <c r="B25" s="43"/>
      <c r="C25" s="25"/>
      <c r="D25" s="25"/>
      <c r="E25" s="26"/>
    </row>
    <row r="26" spans="1:6" hidden="1" x14ac:dyDescent="0.25">
      <c r="A26" s="45"/>
      <c r="B26" s="43"/>
      <c r="C26" s="25"/>
      <c r="D26" s="25"/>
      <c r="E26" s="26"/>
    </row>
    <row r="27" spans="1:6" x14ac:dyDescent="0.25">
      <c r="A27" s="11"/>
      <c r="B27" s="11"/>
      <c r="E27" s="27"/>
    </row>
    <row r="28" spans="1:6" x14ac:dyDescent="0.25">
      <c r="A28" s="109" t="s">
        <v>8</v>
      </c>
      <c r="B28" s="109"/>
      <c r="C28" s="109"/>
      <c r="D28" s="109"/>
      <c r="E28" s="109"/>
    </row>
    <row r="29" spans="1:6" x14ac:dyDescent="0.25">
      <c r="A29" s="109"/>
      <c r="B29" s="109"/>
      <c r="C29" s="109"/>
      <c r="D29" s="109"/>
      <c r="E29" s="109"/>
    </row>
    <row r="30" spans="1:6" x14ac:dyDescent="0.25">
      <c r="A30" s="112" t="s">
        <v>45</v>
      </c>
      <c r="B30" s="112" t="s">
        <v>46</v>
      </c>
      <c r="C30" s="112" t="s">
        <v>47</v>
      </c>
      <c r="D30" s="112" t="s">
        <v>48</v>
      </c>
      <c r="E30" s="112" t="s">
        <v>49</v>
      </c>
      <c r="F30" s="11"/>
    </row>
    <row r="31" spans="1:6" x14ac:dyDescent="0.25">
      <c r="A31" s="112"/>
      <c r="B31" s="112"/>
      <c r="C31" s="112"/>
      <c r="D31" s="112"/>
      <c r="E31" s="112"/>
    </row>
    <row r="32" spans="1:6" x14ac:dyDescent="0.25">
      <c r="A32" s="112"/>
      <c r="B32" s="112"/>
      <c r="C32" s="112"/>
      <c r="D32" s="112"/>
      <c r="E32" s="112"/>
      <c r="F32" s="11"/>
    </row>
    <row r="33" spans="1:6" x14ac:dyDescent="0.25">
      <c r="A33" s="31" t="s">
        <v>172</v>
      </c>
      <c r="B33" s="30">
        <v>220000</v>
      </c>
      <c r="C33" s="31" t="s">
        <v>172</v>
      </c>
      <c r="D33" s="31" t="s">
        <v>173</v>
      </c>
      <c r="E33" s="30">
        <v>220000</v>
      </c>
      <c r="F33" s="11"/>
    </row>
    <row r="34" spans="1:6" x14ac:dyDescent="0.25">
      <c r="A34" s="31" t="s">
        <v>175</v>
      </c>
      <c r="B34" s="30">
        <v>80000</v>
      </c>
      <c r="C34" s="31" t="s">
        <v>175</v>
      </c>
      <c r="D34" s="31" t="s">
        <v>174</v>
      </c>
      <c r="E34" s="30">
        <v>80000</v>
      </c>
      <c r="F34" s="11"/>
    </row>
    <row r="35" spans="1:6" hidden="1" x14ac:dyDescent="0.25">
      <c r="A35" s="31"/>
      <c r="B35" s="30"/>
      <c r="C35" s="31"/>
      <c r="D35" s="31"/>
      <c r="E35" s="30"/>
      <c r="F35" s="11"/>
    </row>
    <row r="36" spans="1:6" hidden="1" x14ac:dyDescent="0.25">
      <c r="A36" s="31"/>
      <c r="B36" s="30"/>
      <c r="C36" s="31"/>
      <c r="D36" s="31"/>
      <c r="E36" s="30"/>
      <c r="F36" s="11"/>
    </row>
    <row r="37" spans="1:6" hidden="1" x14ac:dyDescent="0.25">
      <c r="A37" s="31"/>
      <c r="B37" s="30"/>
      <c r="C37" s="31"/>
      <c r="D37" s="31"/>
      <c r="E37" s="30"/>
      <c r="F37" s="11"/>
    </row>
    <row r="38" spans="1:6" hidden="1" x14ac:dyDescent="0.25">
      <c r="A38" s="31"/>
      <c r="B38" s="30"/>
      <c r="C38" s="31"/>
      <c r="D38" s="31"/>
      <c r="E38" s="30"/>
      <c r="F38" s="11"/>
    </row>
    <row r="39" spans="1:6" hidden="1" x14ac:dyDescent="0.25">
      <c r="A39" s="31"/>
      <c r="B39" s="30"/>
      <c r="C39" s="31"/>
      <c r="D39" s="31"/>
      <c r="E39" s="30"/>
      <c r="F39" s="11"/>
    </row>
    <row r="40" spans="1:6" hidden="1" x14ac:dyDescent="0.25">
      <c r="A40" s="31"/>
      <c r="B40" s="30"/>
      <c r="C40" s="31"/>
      <c r="D40" s="56"/>
      <c r="E40" s="30"/>
      <c r="F40" s="11"/>
    </row>
    <row r="41" spans="1:6" hidden="1" x14ac:dyDescent="0.25">
      <c r="A41" s="61"/>
      <c r="B41" s="30"/>
      <c r="C41" s="61"/>
      <c r="D41" s="66"/>
      <c r="E41" s="30"/>
      <c r="F41" s="11"/>
    </row>
    <row r="42" spans="1:6" hidden="1" x14ac:dyDescent="0.25">
      <c r="A42" s="31"/>
      <c r="B42" s="30"/>
      <c r="C42" s="31"/>
      <c r="D42" s="31"/>
      <c r="E42" s="30"/>
      <c r="F42" s="11"/>
    </row>
    <row r="43" spans="1:6" hidden="1" x14ac:dyDescent="0.25">
      <c r="A43" s="31"/>
      <c r="B43" s="30"/>
      <c r="C43" s="31"/>
      <c r="D43" s="30"/>
      <c r="E43" s="30"/>
      <c r="F43" s="11"/>
    </row>
    <row r="44" spans="1:6" hidden="1" x14ac:dyDescent="0.25">
      <c r="A44" s="31"/>
      <c r="B44" s="30"/>
      <c r="C44" s="31"/>
      <c r="D44" s="31"/>
      <c r="E44" s="30"/>
      <c r="F44" s="11"/>
    </row>
    <row r="45" spans="1:6" hidden="1" x14ac:dyDescent="0.25">
      <c r="A45" s="31"/>
      <c r="B45" s="30"/>
      <c r="C45" s="31"/>
      <c r="D45" s="31"/>
      <c r="E45" s="30"/>
      <c r="F45" s="11"/>
    </row>
    <row r="46" spans="1:6" hidden="1" x14ac:dyDescent="0.25">
      <c r="A46" s="31"/>
      <c r="B46" s="30"/>
      <c r="C46" s="31"/>
      <c r="D46" s="31"/>
      <c r="E46" s="30"/>
      <c r="F46" s="11"/>
    </row>
    <row r="47" spans="1:6" hidden="1" x14ac:dyDescent="0.25">
      <c r="A47" s="31"/>
      <c r="B47" s="30"/>
      <c r="C47" s="31"/>
      <c r="D47" s="31"/>
      <c r="E47" s="30"/>
      <c r="F47" s="11"/>
    </row>
    <row r="48" spans="1:6" x14ac:dyDescent="0.25">
      <c r="A48" s="31"/>
      <c r="B48" s="30"/>
      <c r="C48" s="31"/>
      <c r="D48" s="31"/>
      <c r="E48" s="30"/>
      <c r="F48" s="11"/>
    </row>
    <row r="49" spans="1:6" x14ac:dyDescent="0.25">
      <c r="A49" s="13" t="s">
        <v>137</v>
      </c>
      <c r="B49" s="14"/>
      <c r="C49" s="4"/>
      <c r="D49" s="3"/>
      <c r="E49" s="30">
        <v>2850993.31</v>
      </c>
    </row>
    <row r="50" spans="1:6" x14ac:dyDescent="0.25">
      <c r="A50" s="13" t="s">
        <v>10</v>
      </c>
      <c r="B50" s="14"/>
      <c r="C50" s="4"/>
      <c r="D50" s="3"/>
      <c r="E50" s="30">
        <f>SUM(E33:E48)</f>
        <v>300000</v>
      </c>
    </row>
    <row r="51" spans="1:6" x14ac:dyDescent="0.25">
      <c r="A51" s="15" t="s">
        <v>11</v>
      </c>
      <c r="B51" s="5"/>
      <c r="C51" s="4"/>
      <c r="D51" s="3"/>
      <c r="E51" s="30">
        <v>4737.68</v>
      </c>
    </row>
    <row r="52" spans="1:6" x14ac:dyDescent="0.25">
      <c r="A52" s="15" t="s">
        <v>12</v>
      </c>
      <c r="B52" s="5"/>
      <c r="C52" s="4"/>
      <c r="D52" s="3"/>
      <c r="E52" s="30">
        <v>0</v>
      </c>
    </row>
    <row r="53" spans="1:6" x14ac:dyDescent="0.25">
      <c r="A53" s="15" t="s">
        <v>13</v>
      </c>
      <c r="B53" s="5"/>
      <c r="C53" s="4"/>
      <c r="D53" s="3"/>
      <c r="E53" s="30">
        <f>SUM(E49:E52)</f>
        <v>3155730.99</v>
      </c>
    </row>
    <row r="54" spans="1:6" x14ac:dyDescent="0.25">
      <c r="A54" s="16"/>
      <c r="B54" s="6"/>
      <c r="C54" s="7"/>
      <c r="D54" s="6"/>
      <c r="E54" s="28"/>
    </row>
    <row r="55" spans="1:6" x14ac:dyDescent="0.25">
      <c r="A55" s="15" t="s">
        <v>14</v>
      </c>
      <c r="B55" s="5"/>
      <c r="C55" s="4"/>
      <c r="D55" s="3"/>
      <c r="E55" s="29"/>
    </row>
    <row r="56" spans="1:6" x14ac:dyDescent="0.25">
      <c r="A56" s="15" t="s">
        <v>15</v>
      </c>
      <c r="B56" s="5"/>
      <c r="C56" s="4"/>
      <c r="D56" s="3"/>
      <c r="E56" s="30">
        <f>E53+E55</f>
        <v>3155730.99</v>
      </c>
    </row>
    <row r="57" spans="1:6" x14ac:dyDescent="0.25">
      <c r="A57" s="10" t="s">
        <v>16</v>
      </c>
    </row>
    <row r="58" spans="1:6" x14ac:dyDescent="0.25">
      <c r="A58" s="10" t="s">
        <v>17</v>
      </c>
    </row>
    <row r="59" spans="1:6" x14ac:dyDescent="0.25">
      <c r="A59" s="10" t="s">
        <v>18</v>
      </c>
    </row>
    <row r="60" spans="1:6" x14ac:dyDescent="0.25">
      <c r="A60" s="10" t="s">
        <v>70</v>
      </c>
      <c r="E60" s="11"/>
      <c r="F60" s="11"/>
    </row>
    <row r="61" spans="1:6" x14ac:dyDescent="0.25">
      <c r="A61" s="10" t="s">
        <v>170</v>
      </c>
      <c r="E61" s="11"/>
      <c r="F61" s="11"/>
    </row>
    <row r="62" spans="1:6" x14ac:dyDescent="0.25">
      <c r="A62" s="10" t="s">
        <v>72</v>
      </c>
    </row>
    <row r="63" spans="1:6" x14ac:dyDescent="0.25">
      <c r="A63" s="10"/>
    </row>
    <row r="64" spans="1:6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7" x14ac:dyDescent="0.25">
      <c r="A81" s="10"/>
    </row>
    <row r="82" spans="1:7" x14ac:dyDescent="0.25">
      <c r="A82" s="10"/>
    </row>
    <row r="83" spans="1:7" x14ac:dyDescent="0.25">
      <c r="A83" s="10"/>
    </row>
    <row r="84" spans="1:7" x14ac:dyDescent="0.25">
      <c r="A84" s="10"/>
    </row>
    <row r="85" spans="1:7" x14ac:dyDescent="0.25">
      <c r="A85" s="10"/>
    </row>
    <row r="86" spans="1:7" x14ac:dyDescent="0.25">
      <c r="A86" s="121" t="s">
        <v>0</v>
      </c>
      <c r="B86" s="121"/>
      <c r="C86" s="121"/>
      <c r="D86" s="121"/>
      <c r="E86" s="121"/>
    </row>
    <row r="87" spans="1:7" x14ac:dyDescent="0.25">
      <c r="A87" s="121" t="s">
        <v>1</v>
      </c>
      <c r="B87" s="121"/>
      <c r="C87" s="121"/>
      <c r="D87" s="121"/>
      <c r="E87" s="121"/>
    </row>
    <row r="88" spans="1:7" x14ac:dyDescent="0.25">
      <c r="A88" s="121" t="s">
        <v>2</v>
      </c>
      <c r="B88" s="121"/>
      <c r="C88" s="121"/>
      <c r="D88" s="121"/>
      <c r="E88" s="121"/>
    </row>
    <row r="89" spans="1:7" x14ac:dyDescent="0.25">
      <c r="A89" s="102"/>
      <c r="B89" s="102"/>
      <c r="C89" s="102"/>
      <c r="D89" s="102"/>
      <c r="E89" s="102"/>
    </row>
    <row r="90" spans="1:7" x14ac:dyDescent="0.25">
      <c r="A90" s="119" t="s">
        <v>19</v>
      </c>
      <c r="B90" s="119"/>
      <c r="C90" s="119"/>
      <c r="D90" s="119"/>
      <c r="E90" s="119"/>
    </row>
    <row r="91" spans="1:7" ht="15.75" customHeight="1" x14ac:dyDescent="0.25">
      <c r="A91" s="117"/>
      <c r="B91" s="117"/>
      <c r="C91" s="117"/>
      <c r="D91" s="117"/>
      <c r="E91" s="117"/>
    </row>
    <row r="92" spans="1:7" x14ac:dyDescent="0.25">
      <c r="A92" s="122" t="s">
        <v>87</v>
      </c>
      <c r="B92" s="122"/>
      <c r="C92" s="122"/>
      <c r="D92" s="122"/>
      <c r="E92" s="122"/>
    </row>
    <row r="93" spans="1:7" x14ac:dyDescent="0.25">
      <c r="A93" s="123"/>
      <c r="B93" s="123"/>
      <c r="C93" s="123"/>
      <c r="D93" s="123"/>
      <c r="E93" s="123"/>
    </row>
    <row r="94" spans="1:7" ht="19.5" customHeight="1" x14ac:dyDescent="0.25">
      <c r="A94" s="112" t="s">
        <v>50</v>
      </c>
      <c r="B94" s="112" t="s">
        <v>51</v>
      </c>
      <c r="C94" s="112" t="s">
        <v>52</v>
      </c>
      <c r="D94" s="120" t="s">
        <v>53</v>
      </c>
      <c r="E94" s="112" t="s">
        <v>88</v>
      </c>
      <c r="F94" s="112" t="s">
        <v>54</v>
      </c>
    </row>
    <row r="95" spans="1:7" ht="21.75" customHeight="1" x14ac:dyDescent="0.25">
      <c r="A95" s="112"/>
      <c r="B95" s="112"/>
      <c r="C95" s="112"/>
      <c r="D95" s="120"/>
      <c r="E95" s="112"/>
      <c r="F95" s="112"/>
      <c r="G95" s="11"/>
    </row>
    <row r="96" spans="1:7" ht="20.25" customHeight="1" x14ac:dyDescent="0.25">
      <c r="A96" s="112"/>
      <c r="B96" s="112"/>
      <c r="C96" s="112"/>
      <c r="D96" s="120"/>
      <c r="E96" s="112"/>
      <c r="F96" s="112"/>
      <c r="G96" s="11"/>
    </row>
    <row r="97" spans="1:7" ht="31.5" customHeight="1" x14ac:dyDescent="0.25">
      <c r="A97" s="112"/>
      <c r="B97" s="112"/>
      <c r="C97" s="112"/>
      <c r="D97" s="120"/>
      <c r="E97" s="112"/>
      <c r="F97" s="112"/>
    </row>
    <row r="98" spans="1:7" ht="30" customHeight="1" x14ac:dyDescent="0.25">
      <c r="A98" s="18" t="s">
        <v>20</v>
      </c>
      <c r="B98" s="30">
        <v>481609.02</v>
      </c>
      <c r="C98" s="69"/>
      <c r="D98" s="104">
        <v>650810.16</v>
      </c>
      <c r="E98" s="49">
        <f>C98+D98</f>
        <v>650810.16</v>
      </c>
      <c r="F98" s="32">
        <v>954857.4</v>
      </c>
      <c r="G98" s="27"/>
    </row>
    <row r="99" spans="1:7" ht="30" customHeight="1" x14ac:dyDescent="0.25">
      <c r="A99" s="18" t="s">
        <v>21</v>
      </c>
      <c r="B99" s="30"/>
      <c r="C99" s="32"/>
      <c r="D99" s="104"/>
      <c r="E99" s="49">
        <f t="shared" ref="E99:E113" si="0">C99+D99</f>
        <v>0</v>
      </c>
      <c r="F99" s="32"/>
      <c r="G99" s="27"/>
    </row>
    <row r="100" spans="1:7" ht="30" customHeight="1" x14ac:dyDescent="0.25">
      <c r="A100" s="18" t="s">
        <v>22</v>
      </c>
      <c r="B100" s="30">
        <v>17749.12</v>
      </c>
      <c r="C100" s="70"/>
      <c r="D100" s="104">
        <v>20709.62</v>
      </c>
      <c r="E100" s="49">
        <f t="shared" si="0"/>
        <v>20709.62</v>
      </c>
      <c r="F100" s="32">
        <v>10136.51</v>
      </c>
      <c r="G100" s="27"/>
    </row>
    <row r="101" spans="1:7" ht="30" customHeight="1" x14ac:dyDescent="0.25">
      <c r="A101" s="18" t="s">
        <v>55</v>
      </c>
      <c r="B101" s="30">
        <v>46070.21</v>
      </c>
      <c r="C101" s="70"/>
      <c r="D101" s="104">
        <v>176298.83</v>
      </c>
      <c r="E101" s="49">
        <f t="shared" si="0"/>
        <v>176298.83</v>
      </c>
      <c r="F101" s="32">
        <v>54870.27</v>
      </c>
      <c r="G101" s="27"/>
    </row>
    <row r="102" spans="1:7" ht="30" customHeight="1" x14ac:dyDescent="0.25">
      <c r="A102" s="18" t="s">
        <v>23</v>
      </c>
      <c r="B102" s="30">
        <v>1257.8900000000001</v>
      </c>
      <c r="C102" s="70"/>
      <c r="D102" s="104">
        <v>1982.14</v>
      </c>
      <c r="E102" s="49">
        <f t="shared" si="0"/>
        <v>1982.14</v>
      </c>
      <c r="F102" s="32"/>
      <c r="G102" s="27"/>
    </row>
    <row r="103" spans="1:7" ht="30" customHeight="1" x14ac:dyDescent="0.25">
      <c r="A103" s="18" t="s">
        <v>56</v>
      </c>
      <c r="B103" s="30">
        <f>38647.61-1257.89</f>
        <v>37389.72</v>
      </c>
      <c r="C103" s="70"/>
      <c r="D103" s="104">
        <f>234551.37-176298.83-20709.62-1982.14-362.14+1264.1</f>
        <v>36462.740000000013</v>
      </c>
      <c r="E103" s="49">
        <f t="shared" si="0"/>
        <v>36462.740000000013</v>
      </c>
      <c r="F103" s="32">
        <v>20622.21</v>
      </c>
      <c r="G103" s="27"/>
    </row>
    <row r="104" spans="1:7" ht="30" customHeight="1" x14ac:dyDescent="0.25">
      <c r="A104" s="18" t="s">
        <v>24</v>
      </c>
      <c r="B104" s="30">
        <v>821486.87</v>
      </c>
      <c r="C104" s="70"/>
      <c r="D104" s="104">
        <f>744733.89+145340.08</f>
        <v>890073.97</v>
      </c>
      <c r="E104" s="49">
        <f t="shared" si="0"/>
        <v>890073.97</v>
      </c>
      <c r="F104" s="32">
        <v>871171.12</v>
      </c>
      <c r="G104" s="27"/>
    </row>
    <row r="105" spans="1:7" ht="30" customHeight="1" x14ac:dyDescent="0.25">
      <c r="A105" s="18" t="s">
        <v>57</v>
      </c>
      <c r="B105" s="30">
        <f>123351.95-2800</f>
        <v>120551.95</v>
      </c>
      <c r="C105" s="70"/>
      <c r="D105" s="104">
        <f>103466.38+7057.12+6167.7-2800</f>
        <v>113891.2</v>
      </c>
      <c r="E105" s="49">
        <f t="shared" si="0"/>
        <v>113891.2</v>
      </c>
      <c r="F105" s="32">
        <v>103135.28</v>
      </c>
      <c r="G105" s="27"/>
    </row>
    <row r="106" spans="1:7" ht="30" customHeight="1" x14ac:dyDescent="0.25">
      <c r="A106" s="18" t="s">
        <v>25</v>
      </c>
      <c r="B106" s="30"/>
      <c r="C106" s="32"/>
      <c r="D106" s="104"/>
      <c r="E106" s="49">
        <f t="shared" si="0"/>
        <v>0</v>
      </c>
      <c r="F106" s="32"/>
      <c r="G106" s="27"/>
    </row>
    <row r="107" spans="1:7" ht="30" customHeight="1" x14ac:dyDescent="0.25">
      <c r="A107" s="18" t="s">
        <v>26</v>
      </c>
      <c r="B107" s="30">
        <v>2800</v>
      </c>
      <c r="C107" s="32"/>
      <c r="D107" s="104">
        <v>2800</v>
      </c>
      <c r="E107" s="49">
        <f t="shared" si="0"/>
        <v>2800</v>
      </c>
      <c r="F107" s="32"/>
      <c r="G107" s="27"/>
    </row>
    <row r="108" spans="1:7" ht="30" customHeight="1" x14ac:dyDescent="0.25">
      <c r="A108" s="18" t="s">
        <v>27</v>
      </c>
      <c r="B108" s="30">
        <v>42616.51</v>
      </c>
      <c r="C108" s="32"/>
      <c r="D108" s="104">
        <v>42414.92</v>
      </c>
      <c r="E108" s="49">
        <f t="shared" si="0"/>
        <v>42414.92</v>
      </c>
      <c r="F108" s="32">
        <v>201.59</v>
      </c>
      <c r="G108" s="27"/>
    </row>
    <row r="109" spans="1:7" ht="30" customHeight="1" x14ac:dyDescent="0.25">
      <c r="A109" s="18" t="s">
        <v>28</v>
      </c>
      <c r="B109" s="30">
        <v>362.14</v>
      </c>
      <c r="C109" s="32"/>
      <c r="D109" s="104">
        <v>362.14</v>
      </c>
      <c r="E109" s="49">
        <f t="shared" si="0"/>
        <v>362.14</v>
      </c>
      <c r="F109" s="32"/>
      <c r="G109" s="27"/>
    </row>
    <row r="110" spans="1:7" ht="30" customHeight="1" x14ac:dyDescent="0.25">
      <c r="A110" s="18" t="s">
        <v>58</v>
      </c>
      <c r="B110" s="30">
        <v>8115.81</v>
      </c>
      <c r="C110" s="70"/>
      <c r="D110" s="104">
        <v>46404.44</v>
      </c>
      <c r="E110" s="49">
        <f t="shared" si="0"/>
        <v>46404.44</v>
      </c>
      <c r="F110" s="32"/>
      <c r="G110" s="27"/>
    </row>
    <row r="111" spans="1:7" ht="30" customHeight="1" x14ac:dyDescent="0.25">
      <c r="A111" s="18" t="s">
        <v>29</v>
      </c>
      <c r="B111" s="30"/>
      <c r="C111" s="32"/>
      <c r="D111" s="32"/>
      <c r="E111" s="49">
        <f t="shared" si="0"/>
        <v>0</v>
      </c>
      <c r="F111" s="32"/>
      <c r="G111" s="27"/>
    </row>
    <row r="112" spans="1:7" ht="30" customHeight="1" x14ac:dyDescent="0.25">
      <c r="A112" s="18" t="s">
        <v>59</v>
      </c>
      <c r="B112" s="30">
        <v>127.64</v>
      </c>
      <c r="C112" s="32"/>
      <c r="D112" s="32">
        <v>127.64</v>
      </c>
      <c r="E112" s="49">
        <f t="shared" si="0"/>
        <v>127.64</v>
      </c>
      <c r="F112" s="32">
        <v>2267.1799999999998</v>
      </c>
      <c r="G112" s="27"/>
    </row>
    <row r="113" spans="1:8" ht="30" customHeight="1" x14ac:dyDescent="0.25">
      <c r="A113" s="18" t="s">
        <v>30</v>
      </c>
      <c r="B113" s="30">
        <f>6303.09-362.14</f>
        <v>5940.95</v>
      </c>
      <c r="C113" s="32"/>
      <c r="D113" s="32">
        <v>7022.23</v>
      </c>
      <c r="E113" s="49">
        <f t="shared" si="0"/>
        <v>7022.23</v>
      </c>
      <c r="F113" s="32"/>
      <c r="G113" s="27"/>
    </row>
    <row r="114" spans="1:8" ht="30" customHeight="1" x14ac:dyDescent="0.25">
      <c r="A114" s="103" t="s">
        <v>31</v>
      </c>
      <c r="B114" s="33">
        <f>SUM(B98:B113)</f>
        <v>1586077.8299999998</v>
      </c>
      <c r="C114" s="33">
        <f t="shared" ref="C114:F114" si="1">SUM(C98:C113)</f>
        <v>0</v>
      </c>
      <c r="D114" s="33">
        <f t="shared" si="1"/>
        <v>1989360.0299999996</v>
      </c>
      <c r="E114" s="33">
        <f t="shared" si="1"/>
        <v>1989360.0299999996</v>
      </c>
      <c r="F114" s="33">
        <f t="shared" si="1"/>
        <v>2017261.56</v>
      </c>
      <c r="G114" s="27"/>
      <c r="H114" s="105"/>
    </row>
    <row r="115" spans="1:8" x14ac:dyDescent="0.25">
      <c r="B115" s="11"/>
    </row>
    <row r="116" spans="1:8" x14ac:dyDescent="0.25">
      <c r="A116" s="10" t="s">
        <v>60</v>
      </c>
      <c r="B116" s="11"/>
    </row>
    <row r="117" spans="1:8" x14ac:dyDescent="0.25">
      <c r="A117" s="11" t="s">
        <v>32</v>
      </c>
      <c r="B117" s="11"/>
    </row>
    <row r="118" spans="1:8" x14ac:dyDescent="0.25">
      <c r="A118" s="11" t="s">
        <v>33</v>
      </c>
      <c r="B118" s="11"/>
    </row>
    <row r="119" spans="1:8" x14ac:dyDescent="0.25">
      <c r="A119" s="10" t="s">
        <v>34</v>
      </c>
      <c r="B119" s="11"/>
    </row>
    <row r="120" spans="1:8" x14ac:dyDescent="0.25">
      <c r="A120" s="10" t="s">
        <v>35</v>
      </c>
    </row>
    <row r="121" spans="1:8" x14ac:dyDescent="0.25">
      <c r="A121" s="10" t="s">
        <v>36</v>
      </c>
      <c r="B121" s="11"/>
    </row>
    <row r="122" spans="1:8" x14ac:dyDescent="0.25">
      <c r="A122" s="10" t="s">
        <v>37</v>
      </c>
      <c r="B122" s="11"/>
    </row>
    <row r="123" spans="1:8" x14ac:dyDescent="0.25">
      <c r="A123" s="34"/>
      <c r="B123" s="35"/>
      <c r="C123" s="36"/>
      <c r="D123" s="37"/>
      <c r="E123" s="37"/>
    </row>
    <row r="124" spans="1:8" x14ac:dyDescent="0.25">
      <c r="A124" s="34"/>
      <c r="B124" s="35"/>
      <c r="C124" s="36"/>
      <c r="D124" s="37"/>
      <c r="E124" s="37"/>
    </row>
    <row r="125" spans="1:8" x14ac:dyDescent="0.25">
      <c r="A125" s="34"/>
      <c r="B125" s="35"/>
      <c r="C125" s="36"/>
      <c r="D125" s="37"/>
      <c r="E125" s="37"/>
    </row>
    <row r="126" spans="1:8" x14ac:dyDescent="0.25">
      <c r="A126" s="34"/>
      <c r="B126" s="35"/>
      <c r="C126" s="36"/>
      <c r="D126" s="37"/>
      <c r="E126" s="37"/>
    </row>
    <row r="127" spans="1:8" x14ac:dyDescent="0.25">
      <c r="A127" s="34"/>
      <c r="B127" s="35"/>
      <c r="C127" s="36"/>
      <c r="D127" s="37"/>
      <c r="E127" s="37"/>
    </row>
    <row r="128" spans="1:8" x14ac:dyDescent="0.25">
      <c r="A128" s="34"/>
      <c r="B128" s="35"/>
      <c r="C128" s="36"/>
      <c r="D128" s="37"/>
      <c r="E128" s="37"/>
    </row>
    <row r="129" spans="1:5" x14ac:dyDescent="0.25">
      <c r="A129" s="34"/>
      <c r="B129" s="35"/>
      <c r="C129" s="36"/>
      <c r="D129" s="37"/>
      <c r="E129" s="37"/>
    </row>
    <row r="130" spans="1:5" x14ac:dyDescent="0.25">
      <c r="A130" s="34"/>
      <c r="B130" s="35"/>
      <c r="C130" s="36"/>
      <c r="D130" s="37"/>
      <c r="E130" s="37"/>
    </row>
    <row r="131" spans="1:5" x14ac:dyDescent="0.25">
      <c r="A131" s="34"/>
      <c r="B131" s="35"/>
      <c r="C131" s="36"/>
      <c r="D131" s="37"/>
      <c r="E131" s="37"/>
    </row>
    <row r="132" spans="1:5" x14ac:dyDescent="0.25">
      <c r="A132" s="34"/>
      <c r="B132" s="35"/>
      <c r="C132" s="36"/>
      <c r="D132" s="37"/>
      <c r="E132" s="37"/>
    </row>
    <row r="133" spans="1:5" x14ac:dyDescent="0.25">
      <c r="A133" s="34"/>
      <c r="B133" s="35"/>
      <c r="C133" s="36"/>
      <c r="D133" s="37"/>
      <c r="E133" s="37"/>
    </row>
    <row r="134" spans="1:5" x14ac:dyDescent="0.25">
      <c r="A134" s="121" t="s">
        <v>0</v>
      </c>
      <c r="B134" s="121"/>
      <c r="C134" s="121"/>
      <c r="D134" s="121"/>
      <c r="E134" s="121"/>
    </row>
    <row r="135" spans="1:5" x14ac:dyDescent="0.25">
      <c r="A135" s="121" t="s">
        <v>1</v>
      </c>
      <c r="B135" s="121"/>
      <c r="C135" s="121"/>
      <c r="D135" s="121"/>
      <c r="E135" s="121"/>
    </row>
    <row r="136" spans="1:5" x14ac:dyDescent="0.25">
      <c r="A136" s="121" t="s">
        <v>2</v>
      </c>
      <c r="B136" s="121"/>
      <c r="C136" s="121"/>
      <c r="D136" s="121"/>
      <c r="E136" s="121"/>
    </row>
    <row r="137" spans="1:5" x14ac:dyDescent="0.25">
      <c r="A137" s="102"/>
      <c r="B137" s="102"/>
      <c r="C137" s="102"/>
      <c r="D137" s="102"/>
      <c r="E137" s="102"/>
    </row>
    <row r="138" spans="1:5" x14ac:dyDescent="0.25">
      <c r="A138" s="113" t="s">
        <v>38</v>
      </c>
      <c r="B138" s="114"/>
      <c r="C138" s="114"/>
      <c r="D138" s="114"/>
      <c r="E138" s="115"/>
    </row>
    <row r="139" spans="1:5" x14ac:dyDescent="0.25">
      <c r="A139" s="116"/>
      <c r="B139" s="117"/>
      <c r="C139" s="117"/>
      <c r="D139" s="117"/>
      <c r="E139" s="118"/>
    </row>
    <row r="140" spans="1:5" ht="30" customHeight="1" x14ac:dyDescent="0.25">
      <c r="A140" s="20" t="s">
        <v>39</v>
      </c>
      <c r="B140" s="21"/>
      <c r="C140" s="22"/>
      <c r="D140" s="23"/>
      <c r="E140" s="24">
        <f>SUM(E33:E48)</f>
        <v>300000</v>
      </c>
    </row>
    <row r="141" spans="1:5" ht="30" customHeight="1" x14ac:dyDescent="0.25">
      <c r="A141" s="20" t="s">
        <v>40</v>
      </c>
      <c r="B141" s="21"/>
      <c r="C141" s="21"/>
      <c r="D141" s="23"/>
      <c r="E141" s="24">
        <f>E114</f>
        <v>1989360.0299999996</v>
      </c>
    </row>
    <row r="142" spans="1:5" ht="30" customHeight="1" x14ac:dyDescent="0.25">
      <c r="A142" s="20" t="s">
        <v>41</v>
      </c>
      <c r="B142" s="21"/>
      <c r="C142" s="21"/>
      <c r="D142" s="23"/>
      <c r="E142" s="24">
        <f>E53-(E141-E55)</f>
        <v>1166370.9600000007</v>
      </c>
    </row>
    <row r="143" spans="1:5" ht="30" customHeight="1" x14ac:dyDescent="0.25">
      <c r="A143" s="20" t="s">
        <v>42</v>
      </c>
      <c r="B143" s="21"/>
      <c r="C143" s="21"/>
      <c r="D143" s="23"/>
      <c r="E143" s="3"/>
    </row>
    <row r="144" spans="1:5" ht="30" customHeight="1" x14ac:dyDescent="0.25">
      <c r="A144" s="20" t="s">
        <v>43</v>
      </c>
      <c r="B144" s="21"/>
      <c r="C144" s="21"/>
      <c r="D144" s="23"/>
      <c r="E144" s="24" t="s">
        <v>177</v>
      </c>
    </row>
    <row r="146" spans="1:5" x14ac:dyDescent="0.25">
      <c r="A146" s="10" t="s">
        <v>44</v>
      </c>
    </row>
    <row r="147" spans="1:5" x14ac:dyDescent="0.25">
      <c r="A147" s="10" t="s">
        <v>74</v>
      </c>
    </row>
    <row r="148" spans="1:5" x14ac:dyDescent="0.25">
      <c r="A148" s="10" t="s">
        <v>73</v>
      </c>
    </row>
    <row r="149" spans="1:5" x14ac:dyDescent="0.25">
      <c r="A149" s="10"/>
    </row>
    <row r="150" spans="1:5" x14ac:dyDescent="0.25">
      <c r="A150" s="10"/>
    </row>
    <row r="151" spans="1:5" x14ac:dyDescent="0.25">
      <c r="A151" s="10"/>
    </row>
    <row r="152" spans="1:5" x14ac:dyDescent="0.25">
      <c r="A152" s="10"/>
      <c r="E152" s="27"/>
    </row>
    <row r="153" spans="1:5" x14ac:dyDescent="0.25">
      <c r="A153" s="10" t="s">
        <v>168</v>
      </c>
    </row>
    <row r="154" spans="1:5" x14ac:dyDescent="0.25">
      <c r="A154" s="10"/>
    </row>
    <row r="155" spans="1:5" x14ac:dyDescent="0.25">
      <c r="A155" s="10"/>
    </row>
    <row r="156" spans="1:5" x14ac:dyDescent="0.25">
      <c r="A156" s="10"/>
    </row>
    <row r="157" spans="1:5" x14ac:dyDescent="0.25">
      <c r="A157" s="10"/>
    </row>
    <row r="158" spans="1:5" x14ac:dyDescent="0.25">
      <c r="A158" s="11"/>
      <c r="B158" s="11"/>
      <c r="C158" s="48" t="s">
        <v>77</v>
      </c>
    </row>
    <row r="159" spans="1:5" x14ac:dyDescent="0.25">
      <c r="A159" s="11"/>
      <c r="B159" s="11"/>
      <c r="C159" s="48" t="s">
        <v>75</v>
      </c>
    </row>
    <row r="160" spans="1:5" x14ac:dyDescent="0.25">
      <c r="A160" s="10"/>
    </row>
  </sheetData>
  <mergeCells count="25">
    <mergeCell ref="F94:F97"/>
    <mergeCell ref="A134:E134"/>
    <mergeCell ref="A135:E135"/>
    <mergeCell ref="A136:E136"/>
    <mergeCell ref="A138:E139"/>
    <mergeCell ref="A94:A97"/>
    <mergeCell ref="B94:B97"/>
    <mergeCell ref="C94:C97"/>
    <mergeCell ref="D94:D97"/>
    <mergeCell ref="E94:E97"/>
    <mergeCell ref="A86:E86"/>
    <mergeCell ref="A87:E87"/>
    <mergeCell ref="A88:E88"/>
    <mergeCell ref="A90:E91"/>
    <mergeCell ref="A92:E93"/>
    <mergeCell ref="A2:E2"/>
    <mergeCell ref="A3:E3"/>
    <mergeCell ref="A4:E4"/>
    <mergeCell ref="A21:B21"/>
    <mergeCell ref="A28:E29"/>
    <mergeCell ref="A30:A32"/>
    <mergeCell ref="B30:B32"/>
    <mergeCell ref="C30:C32"/>
    <mergeCell ref="D30:D32"/>
    <mergeCell ref="E30:E32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12.2018</vt:lpstr>
      <vt:lpstr>Anexo 8 - 01 a 11.2018 (2)</vt:lpstr>
      <vt:lpstr>Subvenção</vt:lpstr>
      <vt:lpstr>Desp. Contab. neste Exerc.</vt:lpstr>
      <vt:lpstr>Total das Desp Pagas Ano</vt:lpstr>
      <vt:lpstr>Anexo 8 - 12.2018</vt:lpstr>
      <vt:lpstr>'12.2018'!_Toc453590980</vt:lpstr>
      <vt:lpstr>'Anexo 8 - 01 a 11.2018 (2)'!_Toc453590980</vt:lpstr>
      <vt:lpstr>'Anexo 8 - 12.2018'!_Toc453590980</vt:lpstr>
      <vt:lpstr>'Desp. Contab. neste Exerc.'!_Toc453590980</vt:lpstr>
      <vt:lpstr>'Total das Desp Pagas Ano'!_Toc453590980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Dagson</dc:creator>
  <cp:lastModifiedBy>Alessandro Menezes</cp:lastModifiedBy>
  <cp:lastPrinted>2020-05-14T17:48:20Z</cp:lastPrinted>
  <dcterms:created xsi:type="dcterms:W3CDTF">2015-01-19T11:04:16Z</dcterms:created>
  <dcterms:modified xsi:type="dcterms:W3CDTF">2020-05-14T17:48:35Z</dcterms:modified>
</cp:coreProperties>
</file>