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A1186376-E5CC-4146-B29B-21E1DB82496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nexo 8" sheetId="1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1" l="1"/>
  <c r="E73" i="1"/>
  <c r="F85" i="1" l="1"/>
  <c r="B85" i="1"/>
  <c r="E80" i="1"/>
  <c r="D85" i="1"/>
  <c r="E45" i="1"/>
  <c r="E41" i="1"/>
  <c r="D41" i="1"/>
  <c r="C41" i="1"/>
  <c r="B41" i="1"/>
  <c r="E69" i="1" l="1"/>
  <c r="E81" i="1"/>
  <c r="E77" i="1"/>
  <c r="E43" i="1"/>
  <c r="E46" i="1" s="1"/>
  <c r="E49" i="1" s="1"/>
  <c r="E106" i="1" s="1"/>
  <c r="E70" i="1"/>
  <c r="E78" i="1"/>
  <c r="E84" i="1"/>
  <c r="C85" i="1"/>
  <c r="E71" i="1"/>
  <c r="E75" i="1"/>
  <c r="E79" i="1"/>
  <c r="E82" i="1"/>
  <c r="E76" i="1"/>
  <c r="E83" i="1"/>
  <c r="E72" i="1"/>
  <c r="E85" i="1" l="1"/>
  <c r="E107" i="1"/>
  <c r="E108" i="1" s="1"/>
  <c r="E1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5" authorId="0" shapeId="0" xr:uid="{C6F8513E-D1CD-451F-B953-D0467DFD3881}">
      <text>
        <r>
          <rPr>
            <b/>
            <sz val="9"/>
            <color indexed="81"/>
            <rFont val="Segoe UI"/>
            <family val="2"/>
          </rPr>
          <t>DEMONSTRATIVO CONTABIL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65" authorId="0" shapeId="0" xr:uid="{BF471742-3BB9-49B6-96C5-5C8766E3ADA8}">
      <text>
        <r>
          <rPr>
            <b/>
            <sz val="9"/>
            <color indexed="81"/>
            <rFont val="Segoe UI"/>
            <charset val="1"/>
          </rPr>
          <t>FLUXO DE CAIXA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65" authorId="0" shapeId="0" xr:uid="{FD8FDBA2-03C4-447B-BCB7-909B724D92CC}">
      <text>
        <r>
          <rPr>
            <b/>
            <sz val="9"/>
            <color indexed="81"/>
            <rFont val="Segoe UI"/>
            <charset val="1"/>
          </rPr>
          <t>FLUXO DE CAIXA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F65" authorId="0" shapeId="0" xr:uid="{81C1C767-26F4-4FBC-8B7D-7138521B9F03}">
      <text>
        <r>
          <rPr>
            <b/>
            <sz val="9"/>
            <color indexed="81"/>
            <rFont val="Segoe UI"/>
            <charset val="1"/>
          </rPr>
          <t>PASSIVO CIRCUL</t>
        </r>
        <r>
          <rPr>
            <b/>
            <sz val="9"/>
            <color indexed="81"/>
            <rFont val="Segoe UI"/>
            <family val="2"/>
          </rPr>
          <t>ANTE
(-) ADIANTAMENTOS REALIZADOS (EX. FÉRIAS, FORNECEDORES E OUTROS</t>
        </r>
      </text>
    </comment>
  </commentList>
</comments>
</file>

<file path=xl/sharedStrings.xml><?xml version="1.0" encoding="utf-8"?>
<sst xmlns="http://schemas.openxmlformats.org/spreadsheetml/2006/main" count="108" uniqueCount="102">
  <si>
    <t>ANEXO RP-08 - REPASSES AO TERCEIRO SETOR</t>
  </si>
  <si>
    <t>DEMONSTRATIVO INTEGRAL DAS RECEITAS E DESPESAS</t>
  </si>
  <si>
    <t>CONTRATO DE GESTÃO</t>
  </si>
  <si>
    <r>
      <t xml:space="preserve">CONTRATANTE: </t>
    </r>
    <r>
      <rPr>
        <sz val="10"/>
        <color indexed="8"/>
        <rFont val="Arial"/>
        <family val="2"/>
      </rPr>
      <t>SECRETARIA DE ESTADO DA SAÚDE</t>
    </r>
  </si>
  <si>
    <r>
      <t xml:space="preserve">CONTRATADA: </t>
    </r>
    <r>
      <rPr>
        <sz val="10"/>
        <color indexed="8"/>
        <rFont val="Arial"/>
        <family val="2"/>
      </rPr>
      <t>IRMANDADE DA SANTA CASA DE ANDRADINA</t>
    </r>
  </si>
  <si>
    <r>
      <t xml:space="preserve">ENTIDADE GERENCIADA: </t>
    </r>
    <r>
      <rPr>
        <sz val="10"/>
        <color indexed="8"/>
        <rFont val="Arial"/>
        <family val="2"/>
      </rPr>
      <t>AMBULATÓRIO MÉDICO DE ESPECIALIDADES "DR.JOÃO LUIZ TREVELIM" - AME PROMISSÃO</t>
    </r>
  </si>
  <si>
    <r>
      <t xml:space="preserve">CNPJ: </t>
    </r>
    <r>
      <rPr>
        <sz val="10"/>
        <color indexed="8"/>
        <rFont val="Arial"/>
        <family val="2"/>
      </rPr>
      <t>43.535.210/0001-97</t>
    </r>
  </si>
  <si>
    <r>
      <t xml:space="preserve">ENDEREÇO e CEP: </t>
    </r>
    <r>
      <rPr>
        <sz val="10"/>
        <color indexed="8"/>
        <rFont val="Arial"/>
        <family val="2"/>
      </rPr>
      <t>RUA ARTHUR FRANCO n.º 215 - JARDIM AMÉRICA - PROMISSÃO/SP - CEP: 16.370-000</t>
    </r>
  </si>
  <si>
    <r>
      <t xml:space="preserve">RESPONSÁVEL(IS) PELA ORGANIZAÇÃO SOCIAL: </t>
    </r>
    <r>
      <rPr>
        <sz val="10"/>
        <color indexed="8"/>
        <rFont val="Arial"/>
        <family val="2"/>
      </rPr>
      <t>FÁBIO ANTONIO OBICI</t>
    </r>
  </si>
  <si>
    <r>
      <t xml:space="preserve">CPF: </t>
    </r>
    <r>
      <rPr>
        <sz val="10"/>
        <color indexed="8"/>
        <rFont val="Arial"/>
        <family val="2"/>
      </rPr>
      <t>092.739.258-55</t>
    </r>
  </si>
  <si>
    <r>
      <t xml:space="preserve">OBJETO DO CONTRATO DE GESTÃO: </t>
    </r>
    <r>
      <rPr>
        <sz val="10"/>
        <color indexed="8"/>
        <rFont val="Arial"/>
        <family val="2"/>
      </rPr>
      <t xml:space="preserve">Operacionalização da gestão e execução, pela Contratada, das atividades e </t>
    </r>
  </si>
  <si>
    <t>serviços de saúde no AME PROMISSÃO</t>
  </si>
  <si>
    <r>
      <t xml:space="preserve">EXERCÍCIO: </t>
    </r>
    <r>
      <rPr>
        <sz val="10"/>
        <rFont val="Arial"/>
        <family val="2"/>
      </rPr>
      <t>2017</t>
    </r>
  </si>
  <si>
    <r>
      <t xml:space="preserve">ORIGEM DOS RECURSOS (1): </t>
    </r>
    <r>
      <rPr>
        <sz val="10"/>
        <color indexed="8"/>
        <rFont val="Arial"/>
        <family val="2"/>
      </rPr>
      <t>ESTADUAL</t>
    </r>
  </si>
  <si>
    <t>DOCUMENTO</t>
  </si>
  <si>
    <t>DATA</t>
  </si>
  <si>
    <t>VIGÊNCIA</t>
  </si>
  <si>
    <t>VALOR - R$</t>
  </si>
  <si>
    <t>Contrato de Gestão nº 001.0500.000.067/2013</t>
  </si>
  <si>
    <t>Aditamento nº 01/17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</si>
  <si>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</si>
  <si>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</si>
  <si>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</si>
  <si>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</si>
  <si>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</si>
  <si>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</si>
  <si>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</si>
  <si>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</si>
  <si>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</si>
  <si>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</si>
  <si>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</si>
  <si>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ORGANIZAÇÃO SOCIAL</t>
  </si>
  <si>
    <t>(G) TOTAL DE RECURSOS DISPONÍVEIS NO EXERCÍCIO (E + F)</t>
  </si>
  <si>
    <t>(1) Verba: Federal, Estadual ou Municipal, devendo ser elaborado um anexo para cada fonte de recurso.</t>
  </si>
  <si>
    <t>(2) Incluir valores previstos no exercício anterior e repassados neste exercício.</t>
  </si>
  <si>
    <t>(3) Receitas com estacionamento, aluguéis, entre outras.</t>
  </si>
  <si>
    <r>
      <t>O(s) signatário(s), na qualidade de representante(s) da (</t>
    </r>
    <r>
      <rPr>
        <b/>
        <sz val="10"/>
        <rFont val="Arial"/>
        <family val="2"/>
      </rPr>
      <t>Irmandade da Santa Casa de Andradina - AME Promissão</t>
    </r>
    <r>
      <rPr>
        <sz val="10"/>
        <rFont val="Arial"/>
        <family val="2"/>
      </rPr>
      <t>) vem indicar, na forma abaixo</t>
    </r>
  </si>
  <si>
    <t>detalhada, as despesas incorridas e pagas no exercício/2016 bem como as despesas a pagar no exercício seguinte.</t>
  </si>
  <si>
    <t>DEMONSTRATIVO DAS DESPESAS INCORRIDAS NO EXERCÍCIO</t>
  </si>
  <si>
    <t>CATEGORIA OU FINALIDADE DA DESPESA (8)</t>
  </si>
  <si>
    <t>DESPESAS CONTABILIZADAS NESTE EXERCÍCIO (R$)</t>
  </si>
  <si>
    <t>DESPESAS CONTABILIZADAS EM EXERCÍCIOS ANTERIORES E PAGAS NESTE EXERCÍCIO (R$)                                    (H)</t>
  </si>
  <si>
    <t>DESPESAS CONTABILIZADAS NESTE EXERCÍCIO E PAGAS NESTE EXERCÍCIO (R$)                  (I)</t>
  </si>
  <si>
    <t>TOTAL DE DESPESAS PAGAS NESTE EXERCÍCIO (R$)                                        (J=H+I)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</si>
  <si>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</si>
  <si>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</si>
  <si>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</si>
  <si>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</si>
  <si>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</si>
  <si>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</si>
  <si>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</si>
  <si>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</si>
  <si>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</si>
  <si>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</si>
  <si>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</si>
  <si>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</si>
  <si>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</si>
  <si>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</si>
  <si>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</si>
  <si>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</si>
  <si>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</si>
  <si>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</si>
  <si>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</t>
  </si>
  <si>
    <t>(5) Salários, encargos e benefícios.</t>
  </si>
  <si>
    <t>(6) Autônomos e pessoa jurídica.</t>
  </si>
  <si>
    <t>(7) Energia elétrica, água e esgoto, gás, telefone e internet.</t>
  </si>
  <si>
    <t xml:space="preserve">(8) No rol exemplificativo incluir também as aquisições e os compromissos assumidos que não são classificados contabilmente como DESPESAS, como, por exemplo, </t>
  </si>
  <si>
    <t>aquisição de bens permanentes.</t>
  </si>
  <si>
    <t>(9) Quando a diferença entre a Coluna DESPESAS CONTABILIZADAS NESTE EXERCÍCIO e a Coluna DESPESAS CONTABILIZADAS NESTE EXERCÍCIO E PAGAS NESTE EXERCÍCIO for decorrente</t>
  </si>
  <si>
    <t>de descontos obtidos ou pagamento de multa por atraso, o resultado não deve aparecer na coluna DESPESAS CONTABILIZADAS NESTE EXERCÍCIO A PAGAR EM EXERCÍCIOS SEGUINTES,</t>
  </si>
  <si>
    <t>uma vez que tais descontos ou multas são contabilizados em contas de receitas ou despesas. Assim sendo deverá ser indicado como nota de rodapé os valores e as respectivas</t>
  </si>
  <si>
    <t>contas de receitas e despesas.</t>
  </si>
  <si>
    <t>(*) Apenas para entidades da área da Saúde.</t>
  </si>
  <si>
    <t>DEMONSTRATIVO DO SALDO FINANCEIRO DO EXERCÍCIO</t>
  </si>
  <si>
    <t>(G) TOTAL DE RECURSOS DISPONÍVEL NO EXERCÍCIO</t>
  </si>
  <si>
    <t>(J) DESPESAS PAGAS NO EXERCÍCIO (H+I)</t>
  </si>
  <si>
    <t>(K) RECURSO PÚBLICO NÃO APLICADO [E - (J - F)]</t>
  </si>
  <si>
    <t>(L) VALOR DEVOLVIDO AO ÓRGÃO PÚBLICO</t>
  </si>
  <si>
    <t>(M) VALOR AUTORIZADO PARA APLICAÇÃO NO EXERCÍCIO SEGUINTE (K - L)</t>
  </si>
  <si>
    <t>Declaro(amos), na qualidade de responsável(is) pela entidade supra epigrafada, sob as penas da Lei, que a despesa</t>
  </si>
  <si>
    <t>relacionada comprova a exata aplicação dos recursos recebidos para os fins indicados, conforme programa de trabalho</t>
  </si>
  <si>
    <t>aprovado, proposto ao Órgão Público contratante.</t>
  </si>
  <si>
    <t>________________________________</t>
  </si>
  <si>
    <t>Fábio Antonio Obici</t>
  </si>
  <si>
    <t>Diretor Presidente</t>
  </si>
  <si>
    <r>
      <t xml:space="preserve">ORIGEM DOS RECURSOS (4): </t>
    </r>
    <r>
      <rPr>
        <sz val="11"/>
        <color indexed="8"/>
        <rFont val="Arial"/>
        <family val="2"/>
      </rPr>
      <t>ESTADUAL</t>
    </r>
  </si>
  <si>
    <t>Aditamento nº 02/17</t>
  </si>
  <si>
    <t>2017OB00459</t>
  </si>
  <si>
    <t>2017OB12490</t>
  </si>
  <si>
    <t>2017OB18155</t>
  </si>
  <si>
    <t>2017OB24690</t>
  </si>
  <si>
    <t>2017OB33587</t>
  </si>
  <si>
    <t>2017OB41504</t>
  </si>
  <si>
    <t>2017OB52865</t>
  </si>
  <si>
    <t>2017OB74432</t>
  </si>
  <si>
    <t>2017OB84909</t>
  </si>
  <si>
    <t>2017OB18750</t>
  </si>
  <si>
    <t>2017OB95429</t>
  </si>
  <si>
    <t>2017OB20592</t>
  </si>
  <si>
    <t xml:space="preserve">2017OBB0468 </t>
  </si>
  <si>
    <t>2017OB22699</t>
  </si>
  <si>
    <t>Andradina-SP, 06 de fevereiro de 2.018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</si>
</sst>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rgb="FF000000"/>
      <name val="Calibri"/>
      <family val="2"/>
      <scheme val="minor"/>
    </font>
    <font>
      <sz val="10"/>
      <name val="Arial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363636"/>
      <name val="Segoe UI"/>
      <family val="2"/>
    </font>
    <font>
      <b/>
      <sz val="11"/>
      <color rgb="FF363636"/>
      <name val="Segoe UI"/>
      <family val="2"/>
    </font>
    <font>
      <b/>
      <sz val="11"/>
      <color rgb="FF000000"/>
      <name val="Segoe UI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11" fillId="2" borderId="0" xfId="0" applyFont="1" applyFill="1"/>
    <xf numFmtId="49" fontId="13" fillId="2" borderId="0" xfId="0" applyNumberFormat="1" applyFont="1" applyFill="1" applyAlignment="1">
      <alignment horizontal="center"/>
    </xf>
    <xf numFmtId="0" fontId="11" fillId="2" borderId="0" xfId="0" applyFont="1" applyFill="1" applyAlignment="1"/>
    <xf numFmtId="49" fontId="13" fillId="2" borderId="0" xfId="0" applyNumberFormat="1" applyFont="1" applyFill="1" applyAlignment="1"/>
    <xf numFmtId="49" fontId="13" fillId="2" borderId="0" xfId="0" applyNumberFormat="1" applyFont="1" applyFill="1"/>
    <xf numFmtId="49" fontId="14" fillId="2" borderId="3" xfId="0" applyNumberFormat="1" applyFont="1" applyFill="1" applyBorder="1" applyAlignment="1">
      <alignment horizontal="center"/>
    </xf>
    <xf numFmtId="14" fontId="11" fillId="2" borderId="3" xfId="0" applyNumberFormat="1" applyFont="1" applyFill="1" applyBorder="1" applyAlignment="1">
      <alignment horizontal="center"/>
    </xf>
    <xf numFmtId="4" fontId="11" fillId="2" borderId="3" xfId="0" applyNumberFormat="1" applyFont="1" applyFill="1" applyBorder="1"/>
    <xf numFmtId="43" fontId="11" fillId="2" borderId="3" xfId="1" applyNumberFormat="1" applyFont="1" applyFill="1" applyBorder="1"/>
    <xf numFmtId="14" fontId="13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/>
    <xf numFmtId="49" fontId="13" fillId="2" borderId="4" xfId="0" applyNumberFormat="1" applyFont="1" applyFill="1" applyBorder="1"/>
    <xf numFmtId="0" fontId="11" fillId="2" borderId="2" xfId="0" applyFont="1" applyFill="1" applyBorder="1" applyAlignment="1"/>
    <xf numFmtId="0" fontId="11" fillId="2" borderId="3" xfId="0" applyFont="1" applyFill="1" applyBorder="1"/>
    <xf numFmtId="43" fontId="11" fillId="2" borderId="3" xfId="1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/>
    <xf numFmtId="0" fontId="11" fillId="2" borderId="4" xfId="0" applyFont="1" applyFill="1" applyBorder="1"/>
    <xf numFmtId="0" fontId="11" fillId="2" borderId="4" xfId="0" applyFont="1" applyFill="1" applyBorder="1" applyAlignment="1"/>
    <xf numFmtId="43" fontId="15" fillId="2" borderId="2" xfId="1" applyNumberFormat="1" applyFont="1" applyFill="1" applyBorder="1" applyAlignment="1">
      <alignment horizontal="center"/>
    </xf>
    <xf numFmtId="49" fontId="16" fillId="2" borderId="0" xfId="0" applyNumberFormat="1" applyFont="1" applyFill="1" applyAlignment="1"/>
    <xf numFmtId="0" fontId="17" fillId="2" borderId="0" xfId="0" applyFont="1" applyFill="1"/>
    <xf numFmtId="0" fontId="17" fillId="2" borderId="0" xfId="0" applyFont="1" applyFill="1" applyAlignment="1"/>
    <xf numFmtId="49" fontId="16" fillId="2" borderId="0" xfId="0" applyNumberFormat="1" applyFont="1" applyFill="1"/>
    <xf numFmtId="43" fontId="11" fillId="2" borderId="0" xfId="1" applyFont="1" applyFill="1"/>
    <xf numFmtId="49" fontId="20" fillId="2" borderId="3" xfId="0" applyNumberFormat="1" applyFont="1" applyFill="1" applyBorder="1" applyAlignment="1">
      <alignment vertical="center" wrapText="1"/>
    </xf>
    <xf numFmtId="43" fontId="21" fillId="2" borderId="3" xfId="1" applyFont="1" applyFill="1" applyBorder="1"/>
    <xf numFmtId="43" fontId="22" fillId="2" borderId="3" xfId="1" applyFont="1" applyFill="1" applyBorder="1"/>
    <xf numFmtId="49" fontId="18" fillId="2" borderId="3" xfId="0" applyNumberFormat="1" applyFont="1" applyFill="1" applyBorder="1" applyAlignment="1">
      <alignment horizontal="center" vertical="center"/>
    </xf>
    <xf numFmtId="43" fontId="23" fillId="2" borderId="3" xfId="1" applyFont="1" applyFill="1" applyBorder="1"/>
    <xf numFmtId="43" fontId="17" fillId="2" borderId="0" xfId="0" applyNumberFormat="1" applyFont="1" applyFill="1"/>
    <xf numFmtId="43" fontId="11" fillId="2" borderId="0" xfId="0" applyNumberFormat="1" applyFont="1" applyFill="1"/>
    <xf numFmtId="49" fontId="14" fillId="2" borderId="0" xfId="0" applyNumberFormat="1" applyFont="1" applyFill="1" applyAlignment="1">
      <alignment horizontal="center"/>
    </xf>
    <xf numFmtId="49" fontId="13" fillId="2" borderId="1" xfId="0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43" fontId="11" fillId="2" borderId="3" xfId="0" applyNumberFormat="1" applyFont="1" applyFill="1" applyBorder="1"/>
    <xf numFmtId="43" fontId="11" fillId="2" borderId="0" xfId="1" applyNumberFormat="1" applyFont="1" applyFill="1"/>
    <xf numFmtId="0" fontId="24" fillId="2" borderId="0" xfId="0" applyFont="1" applyFill="1" applyAlignment="1"/>
    <xf numFmtId="49" fontId="10" fillId="2" borderId="0" xfId="0" applyNumberFormat="1" applyFont="1" applyFill="1" applyAlignment="1"/>
    <xf numFmtId="0" fontId="12" fillId="2" borderId="0" xfId="0" applyFont="1" applyFill="1" applyAlignment="1"/>
    <xf numFmtId="49" fontId="18" fillId="2" borderId="0" xfId="0" applyNumberFormat="1" applyFont="1" applyFill="1"/>
    <xf numFmtId="0" fontId="2" fillId="2" borderId="0" xfId="0" applyFont="1" applyFill="1" applyAlignment="1"/>
    <xf numFmtId="0" fontId="2" fillId="2" borderId="0" xfId="0" applyFont="1" applyFill="1"/>
    <xf numFmtId="49" fontId="20" fillId="2" borderId="0" xfId="0" applyNumberFormat="1" applyFont="1" applyFill="1" applyAlignment="1"/>
    <xf numFmtId="49" fontId="20" fillId="2" borderId="0" xfId="0" applyNumberFormat="1" applyFont="1" applyFill="1"/>
    <xf numFmtId="49" fontId="13" fillId="2" borderId="0" xfId="0" applyNumberFormat="1" applyFont="1" applyFill="1" applyAlignment="1">
      <alignment horizontal="center"/>
    </xf>
    <xf numFmtId="49" fontId="18" fillId="2" borderId="3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center"/>
    </xf>
    <xf numFmtId="49" fontId="10" fillId="2" borderId="9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Alignment="1">
      <alignment horizontal="left" vertical="center"/>
    </xf>
    <xf numFmtId="49" fontId="18" fillId="2" borderId="5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/>
    </xf>
    <xf numFmtId="49" fontId="13" fillId="2" borderId="2" xfId="0" applyNumberFormat="1" applyFont="1" applyFill="1" applyBorder="1" applyAlignment="1">
      <alignment horizontal="left"/>
    </xf>
    <xf numFmtId="49" fontId="14" fillId="2" borderId="1" xfId="0" applyNumberFormat="1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91750</xdr:colOff>
      <xdr:row>0</xdr:row>
      <xdr:rowOff>114301</xdr:rowOff>
    </xdr:from>
    <xdr:to>
      <xdr:col>1</xdr:col>
      <xdr:colOff>704850</xdr:colOff>
      <xdr:row>3</xdr:row>
      <xdr:rowOff>114300</xdr:rowOff>
    </xdr:to>
    <xdr:pic>
      <xdr:nvPicPr>
        <xdr:cNvPr id="2" name="Imagem 1" descr="ame_pequeno">
          <a:extLst>
            <a:ext uri="{FF2B5EF4-FFF2-40B4-BE49-F238E27FC236}">
              <a16:creationId xmlns:a16="http://schemas.microsoft.com/office/drawing/2014/main" id="{8A0B482D-A6F8-445E-AAD2-D8B16DFA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750" y="114301"/>
          <a:ext cx="2118050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dor/Google%20Drive/Gest&#227;o%20em%20Sa&#250;de/2017/12%20-%20Dezembro2017/1.Rela&#231;&#227;o%20de%20Pagamentos%202017%20-%20AME%20Promiss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Fornecedores"/>
      <sheetName val="Pagamentos"/>
      <sheetName val="FC"/>
      <sheetName val="Anexo 8"/>
      <sheetName val="DOAR JAN"/>
      <sheetName val="DOAR FEV"/>
      <sheetName val="DOAR MAR"/>
      <sheetName val="DOAR ABR"/>
      <sheetName val="DOAR MAI"/>
      <sheetName val="DOAR JUN"/>
      <sheetName val="DOAR JUL"/>
      <sheetName val="DOAR AGO"/>
      <sheetName val="DOAR SET"/>
      <sheetName val="DOAR OUT"/>
      <sheetName val="DOAR NOV"/>
      <sheetName val="DOAR DEZ"/>
      <sheetName val="ACUMULADO"/>
      <sheetName val="RESCISÃO"/>
      <sheetName val="CONFERENCIA"/>
      <sheetName val="REAL_ORÇADO 2017"/>
      <sheetName val="APLICAÇÕES"/>
      <sheetName val="Plan1"/>
    </sheetNames>
    <sheetDataSet>
      <sheetData sheetId="0"/>
      <sheetData sheetId="1"/>
      <sheetData sheetId="2">
        <row r="5">
          <cell r="F5">
            <v>13</v>
          </cell>
        </row>
      </sheetData>
      <sheetData sheetId="3">
        <row r="14">
          <cell r="N14">
            <v>120019.98999999998</v>
          </cell>
        </row>
        <row r="15">
          <cell r="N15">
            <v>0</v>
          </cell>
        </row>
      </sheetData>
      <sheetData sheetId="4"/>
      <sheetData sheetId="5">
        <row r="17">
          <cell r="B17" t="str">
            <v>2017OB00459</v>
          </cell>
        </row>
      </sheetData>
      <sheetData sheetId="6">
        <row r="17">
          <cell r="B17" t="str">
            <v>2017OB12490</v>
          </cell>
        </row>
      </sheetData>
      <sheetData sheetId="7">
        <row r="17">
          <cell r="B17" t="str">
            <v>2017OB18155</v>
          </cell>
        </row>
      </sheetData>
      <sheetData sheetId="8">
        <row r="17">
          <cell r="B17" t="str">
            <v>2017OB24690</v>
          </cell>
        </row>
      </sheetData>
      <sheetData sheetId="9">
        <row r="17">
          <cell r="B17" t="str">
            <v>2017OB33587</v>
          </cell>
        </row>
      </sheetData>
      <sheetData sheetId="10">
        <row r="17">
          <cell r="B17" t="str">
            <v>2017OB41504</v>
          </cell>
        </row>
      </sheetData>
      <sheetData sheetId="11">
        <row r="17">
          <cell r="B17" t="str">
            <v>2017OB52865</v>
          </cell>
        </row>
      </sheetData>
      <sheetData sheetId="12">
        <row r="17">
          <cell r="B17" t="str">
            <v>2017OB74432</v>
          </cell>
        </row>
      </sheetData>
      <sheetData sheetId="13">
        <row r="17">
          <cell r="B17" t="str">
            <v>2017OB84909 / 2017OB18750</v>
          </cell>
        </row>
      </sheetData>
      <sheetData sheetId="14">
        <row r="17">
          <cell r="B17" t="str">
            <v xml:space="preserve">2017OB 95429 / 2017OB20592 </v>
          </cell>
        </row>
      </sheetData>
      <sheetData sheetId="15">
        <row r="17">
          <cell r="B17" t="str">
            <v>2017OBB0468 / 2017OB22699</v>
          </cell>
        </row>
      </sheetData>
      <sheetData sheetId="16">
        <row r="17">
          <cell r="B17" t="str">
            <v>2017OBC5886</v>
          </cell>
          <cell r="D17">
            <v>43074</v>
          </cell>
          <cell r="E17">
            <v>959088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1"/>
  <sheetViews>
    <sheetView showGridLines="0" tabSelected="1" topLeftCell="A37" workbookViewId="0">
      <selection activeCell="C128" sqref="C128"/>
    </sheetView>
  </sheetViews>
  <sheetFormatPr defaultRowHeight="12.75" x14ac:dyDescent="0.2"/>
  <cols>
    <col min="1" max="2" width="22.5703125" style="1" customWidth="1"/>
    <col min="3" max="3" width="22.5703125" style="3" customWidth="1"/>
    <col min="4" max="5" width="22.5703125" style="1" customWidth="1"/>
    <col min="6" max="6" width="18.42578125" style="1" customWidth="1"/>
    <col min="7" max="16384" width="9.140625" style="1"/>
  </cols>
  <sheetData>
    <row r="1" spans="1:5" ht="15.95" customHeight="1" x14ac:dyDescent="0.25">
      <c r="A1" s="41"/>
      <c r="B1" s="50" t="s">
        <v>0</v>
      </c>
      <c r="C1" s="50"/>
      <c r="D1" s="50"/>
      <c r="E1" s="50"/>
    </row>
    <row r="2" spans="1:5" ht="15.95" customHeight="1" x14ac:dyDescent="0.25">
      <c r="A2" s="42"/>
      <c r="B2" s="71" t="s">
        <v>1</v>
      </c>
      <c r="C2" s="71"/>
      <c r="D2" s="71"/>
      <c r="E2" s="71"/>
    </row>
    <row r="3" spans="1:5" ht="15.95" customHeight="1" x14ac:dyDescent="0.25">
      <c r="A3" s="41"/>
      <c r="B3" s="50" t="s">
        <v>2</v>
      </c>
      <c r="C3" s="50"/>
      <c r="D3" s="50"/>
      <c r="E3" s="50"/>
    </row>
    <row r="4" spans="1:5" ht="15" x14ac:dyDescent="0.25">
      <c r="A4" s="2"/>
      <c r="B4" s="2"/>
      <c r="C4" s="2"/>
      <c r="D4" s="2"/>
    </row>
    <row r="5" spans="1:5" x14ac:dyDescent="0.2">
      <c r="A5" s="43" t="s">
        <v>3</v>
      </c>
      <c r="B5" s="43"/>
      <c r="C5" s="44"/>
      <c r="D5" s="45"/>
      <c r="E5" s="45"/>
    </row>
    <row r="6" spans="1:5" x14ac:dyDescent="0.2">
      <c r="A6" s="43" t="s">
        <v>4</v>
      </c>
      <c r="B6" s="43"/>
      <c r="C6" s="44"/>
      <c r="D6" s="45"/>
      <c r="E6" s="45"/>
    </row>
    <row r="7" spans="1:5" x14ac:dyDescent="0.2">
      <c r="A7" s="43" t="s">
        <v>5</v>
      </c>
      <c r="B7" s="43"/>
      <c r="C7" s="44"/>
      <c r="D7" s="45"/>
      <c r="E7" s="45"/>
    </row>
    <row r="8" spans="1:5" x14ac:dyDescent="0.2">
      <c r="A8" s="43" t="s">
        <v>6</v>
      </c>
      <c r="B8" s="43"/>
      <c r="C8" s="44"/>
      <c r="D8" s="45"/>
      <c r="E8" s="45"/>
    </row>
    <row r="9" spans="1:5" x14ac:dyDescent="0.2">
      <c r="A9" s="43" t="s">
        <v>7</v>
      </c>
      <c r="B9" s="43"/>
      <c r="C9" s="44"/>
      <c r="D9" s="45"/>
      <c r="E9" s="45"/>
    </row>
    <row r="10" spans="1:5" x14ac:dyDescent="0.2">
      <c r="A10" s="43" t="s">
        <v>8</v>
      </c>
      <c r="B10" s="43"/>
      <c r="C10" s="46"/>
      <c r="D10" s="45"/>
      <c r="E10" s="45"/>
    </row>
    <row r="11" spans="1:5" x14ac:dyDescent="0.2">
      <c r="A11" s="43" t="s">
        <v>9</v>
      </c>
      <c r="B11" s="43"/>
      <c r="C11" s="44"/>
      <c r="D11" s="45"/>
      <c r="E11" s="45"/>
    </row>
    <row r="12" spans="1:5" x14ac:dyDescent="0.2">
      <c r="A12" s="43" t="s">
        <v>10</v>
      </c>
      <c r="B12" s="43"/>
      <c r="C12" s="46"/>
      <c r="D12" s="45"/>
      <c r="E12" s="45"/>
    </row>
    <row r="13" spans="1:5" x14ac:dyDescent="0.2">
      <c r="A13" s="47" t="s">
        <v>11</v>
      </c>
      <c r="B13" s="43"/>
      <c r="C13" s="46"/>
      <c r="D13" s="45"/>
      <c r="E13" s="45"/>
    </row>
    <row r="14" spans="1:5" x14ac:dyDescent="0.2">
      <c r="A14" s="43" t="s">
        <v>12</v>
      </c>
      <c r="B14" s="43"/>
      <c r="C14" s="44"/>
      <c r="D14" s="45"/>
      <c r="E14" s="45"/>
    </row>
    <row r="15" spans="1:5" x14ac:dyDescent="0.2">
      <c r="A15" s="43" t="s">
        <v>13</v>
      </c>
      <c r="B15" s="43"/>
      <c r="C15" s="44"/>
      <c r="D15" s="45"/>
      <c r="E15" s="45"/>
    </row>
    <row r="16" spans="1:5" x14ac:dyDescent="0.2">
      <c r="A16" s="47"/>
      <c r="B16" s="47"/>
      <c r="C16" s="44"/>
      <c r="D16" s="45"/>
      <c r="E16" s="45"/>
    </row>
    <row r="17" spans="1:6" ht="15" x14ac:dyDescent="0.25">
      <c r="A17" s="69" t="s">
        <v>14</v>
      </c>
      <c r="B17" s="70"/>
      <c r="C17" s="6" t="s">
        <v>15</v>
      </c>
      <c r="D17" s="6" t="s">
        <v>16</v>
      </c>
      <c r="E17" s="6" t="s">
        <v>17</v>
      </c>
    </row>
    <row r="18" spans="1:6" ht="15" x14ac:dyDescent="0.25">
      <c r="A18" s="67" t="s">
        <v>18</v>
      </c>
      <c r="B18" s="68"/>
      <c r="C18" s="7">
        <v>41635</v>
      </c>
      <c r="D18" s="7">
        <v>43461</v>
      </c>
      <c r="E18" s="8">
        <v>48797083.799999997</v>
      </c>
    </row>
    <row r="19" spans="1:6" ht="15" x14ac:dyDescent="0.25">
      <c r="A19" s="67" t="s">
        <v>19</v>
      </c>
      <c r="B19" s="68"/>
      <c r="C19" s="7">
        <v>42726</v>
      </c>
      <c r="D19" s="7">
        <v>43100</v>
      </c>
      <c r="E19" s="9">
        <v>11509056</v>
      </c>
    </row>
    <row r="20" spans="1:6" ht="15" x14ac:dyDescent="0.25">
      <c r="A20" s="67" t="s">
        <v>86</v>
      </c>
      <c r="B20" s="68"/>
      <c r="C20" s="7">
        <v>42933</v>
      </c>
      <c r="D20" s="7">
        <v>43100</v>
      </c>
      <c r="E20" s="9">
        <v>900000</v>
      </c>
    </row>
    <row r="21" spans="1:6" ht="15" x14ac:dyDescent="0.25">
      <c r="A21" s="5"/>
      <c r="B21" s="5"/>
    </row>
    <row r="22" spans="1:6" x14ac:dyDescent="0.2">
      <c r="A22" s="65" t="s">
        <v>20</v>
      </c>
      <c r="B22" s="65"/>
      <c r="C22" s="65"/>
      <c r="D22" s="65"/>
      <c r="E22" s="65"/>
    </row>
    <row r="23" spans="1:6" x14ac:dyDescent="0.2">
      <c r="A23" s="65"/>
      <c r="B23" s="65"/>
      <c r="C23" s="65"/>
      <c r="D23" s="65"/>
      <c r="E23" s="65"/>
    </row>
    <row r="24" spans="1:6" ht="15" x14ac:dyDescent="0.25">
      <c r="A24" s="66" t="s">
        <v>21</v>
      </c>
      <c r="B24" s="66" t="s">
        <v>22</v>
      </c>
      <c r="C24" s="66" t="s">
        <v>23</v>
      </c>
      <c r="D24" s="66" t="s">
        <v>24</v>
      </c>
      <c r="E24" s="66" t="s">
        <v>25</v>
      </c>
      <c r="F24" s="5"/>
    </row>
    <row r="25" spans="1:6" x14ac:dyDescent="0.2">
      <c r="A25" s="66"/>
      <c r="B25" s="66"/>
      <c r="C25" s="66"/>
      <c r="D25" s="66"/>
      <c r="E25" s="66"/>
    </row>
    <row r="26" spans="1:6" ht="15" x14ac:dyDescent="0.25">
      <c r="A26" s="66"/>
      <c r="B26" s="66"/>
      <c r="C26" s="66"/>
      <c r="D26" s="66"/>
      <c r="E26" s="66"/>
      <c r="F26" s="5"/>
    </row>
    <row r="27" spans="1:6" ht="15" x14ac:dyDescent="0.25">
      <c r="A27" s="10">
        <v>42745</v>
      </c>
      <c r="B27" s="11">
        <v>959088</v>
      </c>
      <c r="C27" s="10">
        <v>42741</v>
      </c>
      <c r="D27" s="11" t="s">
        <v>87</v>
      </c>
      <c r="E27" s="11">
        <v>959088</v>
      </c>
      <c r="F27" s="5"/>
    </row>
    <row r="28" spans="1:6" ht="15" x14ac:dyDescent="0.25">
      <c r="A28" s="10">
        <v>42776</v>
      </c>
      <c r="B28" s="11">
        <v>959088</v>
      </c>
      <c r="C28" s="10">
        <v>42772</v>
      </c>
      <c r="D28" s="11" t="s">
        <v>88</v>
      </c>
      <c r="E28" s="11">
        <v>959088</v>
      </c>
      <c r="F28" s="5"/>
    </row>
    <row r="29" spans="1:6" ht="15" x14ac:dyDescent="0.25">
      <c r="A29" s="10">
        <v>42804</v>
      </c>
      <c r="B29" s="11">
        <v>959088</v>
      </c>
      <c r="C29" s="10">
        <v>42800</v>
      </c>
      <c r="D29" s="11" t="s">
        <v>89</v>
      </c>
      <c r="E29" s="11">
        <v>959088</v>
      </c>
      <c r="F29" s="5"/>
    </row>
    <row r="30" spans="1:6" ht="15" x14ac:dyDescent="0.25">
      <c r="A30" s="10">
        <v>42835</v>
      </c>
      <c r="B30" s="11">
        <v>959088</v>
      </c>
      <c r="C30" s="10">
        <v>42831</v>
      </c>
      <c r="D30" s="11" t="s">
        <v>90</v>
      </c>
      <c r="E30" s="11">
        <v>959088</v>
      </c>
      <c r="F30" s="5"/>
    </row>
    <row r="31" spans="1:6" ht="15" x14ac:dyDescent="0.25">
      <c r="A31" s="10">
        <v>42865</v>
      </c>
      <c r="B31" s="11">
        <v>959088</v>
      </c>
      <c r="C31" s="10">
        <v>42860</v>
      </c>
      <c r="D31" s="11" t="s">
        <v>91</v>
      </c>
      <c r="E31" s="11">
        <v>959088</v>
      </c>
      <c r="F31" s="5"/>
    </row>
    <row r="32" spans="1:6" ht="15" x14ac:dyDescent="0.25">
      <c r="A32" s="10">
        <v>42896</v>
      </c>
      <c r="B32" s="11">
        <v>959088</v>
      </c>
      <c r="C32" s="10">
        <v>42892</v>
      </c>
      <c r="D32" s="11" t="s">
        <v>92</v>
      </c>
      <c r="E32" s="11">
        <v>959088</v>
      </c>
      <c r="F32" s="5"/>
    </row>
    <row r="33" spans="1:6" ht="15" x14ac:dyDescent="0.25">
      <c r="A33" s="10">
        <v>42926</v>
      </c>
      <c r="B33" s="11">
        <v>959088</v>
      </c>
      <c r="C33" s="10">
        <v>42922</v>
      </c>
      <c r="D33" s="11" t="s">
        <v>93</v>
      </c>
      <c r="E33" s="11">
        <v>959088</v>
      </c>
      <c r="F33" s="5"/>
    </row>
    <row r="34" spans="1:6" ht="15" x14ac:dyDescent="0.25">
      <c r="A34" s="10">
        <v>42957</v>
      </c>
      <c r="B34" s="11">
        <v>959088</v>
      </c>
      <c r="C34" s="10">
        <v>42951</v>
      </c>
      <c r="D34" s="11" t="s">
        <v>94</v>
      </c>
      <c r="E34" s="11">
        <v>959088</v>
      </c>
      <c r="F34" s="5"/>
    </row>
    <row r="35" spans="1:6" ht="15" x14ac:dyDescent="0.25">
      <c r="A35" s="10">
        <v>42988</v>
      </c>
      <c r="B35" s="11">
        <v>959088</v>
      </c>
      <c r="C35" s="10">
        <v>42984</v>
      </c>
      <c r="D35" s="11" t="s">
        <v>95</v>
      </c>
      <c r="E35" s="11">
        <v>959088</v>
      </c>
      <c r="F35" s="5"/>
    </row>
    <row r="36" spans="1:6" ht="15" x14ac:dyDescent="0.25">
      <c r="A36" s="10">
        <v>42988</v>
      </c>
      <c r="B36" s="11">
        <v>180000</v>
      </c>
      <c r="C36" s="10">
        <v>42991</v>
      </c>
      <c r="D36" s="11" t="s">
        <v>96</v>
      </c>
      <c r="E36" s="11">
        <v>180000</v>
      </c>
      <c r="F36" s="5"/>
    </row>
    <row r="37" spans="1:6" ht="15" x14ac:dyDescent="0.25">
      <c r="A37" s="10">
        <v>43018</v>
      </c>
      <c r="B37" s="11">
        <v>959088</v>
      </c>
      <c r="C37" s="10">
        <v>43014</v>
      </c>
      <c r="D37" s="11" t="s">
        <v>97</v>
      </c>
      <c r="E37" s="11">
        <v>959088</v>
      </c>
      <c r="F37" s="5"/>
    </row>
    <row r="38" spans="1:6" ht="15" x14ac:dyDescent="0.25">
      <c r="A38" s="10">
        <v>43018</v>
      </c>
      <c r="B38" s="11">
        <v>90000</v>
      </c>
      <c r="C38" s="10">
        <v>43034</v>
      </c>
      <c r="D38" s="11" t="s">
        <v>98</v>
      </c>
      <c r="E38" s="11">
        <v>90000</v>
      </c>
      <c r="F38" s="5"/>
    </row>
    <row r="39" spans="1:6" ht="15" x14ac:dyDescent="0.25">
      <c r="A39" s="10">
        <v>43049</v>
      </c>
      <c r="B39" s="11">
        <v>959088</v>
      </c>
      <c r="C39" s="10">
        <v>43046</v>
      </c>
      <c r="D39" s="11" t="s">
        <v>99</v>
      </c>
      <c r="E39" s="11">
        <v>959088</v>
      </c>
      <c r="F39" s="5"/>
    </row>
    <row r="40" spans="1:6" ht="15" x14ac:dyDescent="0.25">
      <c r="A40" s="10">
        <v>43049</v>
      </c>
      <c r="B40" s="11">
        <v>270000</v>
      </c>
      <c r="C40" s="10">
        <v>43067</v>
      </c>
      <c r="D40" s="11" t="s">
        <v>100</v>
      </c>
      <c r="E40" s="11">
        <v>270000</v>
      </c>
      <c r="F40" s="5"/>
    </row>
    <row r="41" spans="1:6" ht="15" x14ac:dyDescent="0.25">
      <c r="A41" s="10">
        <v>43079</v>
      </c>
      <c r="B41" s="11">
        <f>'[1]DOAR DEZ'!E17</f>
        <v>959088</v>
      </c>
      <c r="C41" s="10">
        <f>'[1]DOAR DEZ'!D17</f>
        <v>43074</v>
      </c>
      <c r="D41" s="11" t="str">
        <f>'[1]DOAR DEZ'!B17</f>
        <v>2017OBC5886</v>
      </c>
      <c r="E41" s="11">
        <f>'[1]DOAR DEZ'!E17</f>
        <v>959088</v>
      </c>
      <c r="F41" s="5"/>
    </row>
    <row r="42" spans="1:6" ht="15" x14ac:dyDescent="0.25">
      <c r="A42" s="12" t="s">
        <v>26</v>
      </c>
      <c r="B42" s="13"/>
      <c r="C42" s="14"/>
      <c r="D42" s="15"/>
      <c r="E42" s="16">
        <v>1446672.4</v>
      </c>
    </row>
    <row r="43" spans="1:6" ht="15" x14ac:dyDescent="0.25">
      <c r="A43" s="12" t="s">
        <v>27</v>
      </c>
      <c r="B43" s="13"/>
      <c r="C43" s="14"/>
      <c r="D43" s="15"/>
      <c r="E43" s="16">
        <f>SUM(E27:E41)</f>
        <v>12049056</v>
      </c>
    </row>
    <row r="44" spans="1:6" ht="15" x14ac:dyDescent="0.25">
      <c r="A44" s="17" t="s">
        <v>28</v>
      </c>
      <c r="B44" s="18"/>
      <c r="C44" s="14"/>
      <c r="D44" s="15"/>
      <c r="E44" s="16">
        <v>120019.99</v>
      </c>
    </row>
    <row r="45" spans="1:6" ht="15" x14ac:dyDescent="0.25">
      <c r="A45" s="17" t="s">
        <v>29</v>
      </c>
      <c r="B45" s="18"/>
      <c r="C45" s="14"/>
      <c r="D45" s="15"/>
      <c r="E45" s="16">
        <f>[1]FC!N15</f>
        <v>0</v>
      </c>
    </row>
    <row r="46" spans="1:6" ht="15" x14ac:dyDescent="0.25">
      <c r="A46" s="17" t="s">
        <v>30</v>
      </c>
      <c r="B46" s="18"/>
      <c r="C46" s="14"/>
      <c r="D46" s="15"/>
      <c r="E46" s="16">
        <f>SUM(E42:E45)</f>
        <v>13615748.390000001</v>
      </c>
    </row>
    <row r="47" spans="1:6" ht="15" x14ac:dyDescent="0.25">
      <c r="A47" s="17"/>
      <c r="B47" s="18"/>
      <c r="C47" s="19"/>
      <c r="D47" s="18"/>
      <c r="E47" s="20"/>
    </row>
    <row r="48" spans="1:6" ht="15" x14ac:dyDescent="0.25">
      <c r="A48" s="17" t="s">
        <v>31</v>
      </c>
      <c r="B48" s="18"/>
      <c r="C48" s="14"/>
      <c r="D48" s="15"/>
      <c r="E48" s="16">
        <v>0</v>
      </c>
    </row>
    <row r="49" spans="1:6" ht="15" x14ac:dyDescent="0.25">
      <c r="A49" s="17" t="s">
        <v>32</v>
      </c>
      <c r="B49" s="18"/>
      <c r="C49" s="14"/>
      <c r="D49" s="15"/>
      <c r="E49" s="16">
        <f>E46+E48</f>
        <v>13615748.390000001</v>
      </c>
    </row>
    <row r="50" spans="1:6" x14ac:dyDescent="0.2">
      <c r="A50" s="21" t="s">
        <v>33</v>
      </c>
      <c r="B50" s="22"/>
      <c r="C50" s="23"/>
      <c r="D50" s="22"/>
      <c r="E50" s="22"/>
    </row>
    <row r="51" spans="1:6" x14ac:dyDescent="0.2">
      <c r="A51" s="21" t="s">
        <v>34</v>
      </c>
      <c r="B51" s="22"/>
      <c r="C51" s="23"/>
      <c r="D51" s="22"/>
      <c r="E51" s="22"/>
    </row>
    <row r="52" spans="1:6" x14ac:dyDescent="0.2">
      <c r="A52" s="21" t="s">
        <v>35</v>
      </c>
      <c r="B52" s="22"/>
      <c r="C52" s="23"/>
      <c r="D52" s="22"/>
      <c r="E52" s="22"/>
    </row>
    <row r="53" spans="1:6" ht="15" x14ac:dyDescent="0.25">
      <c r="A53" s="21" t="s">
        <v>36</v>
      </c>
      <c r="B53" s="22"/>
      <c r="C53" s="23"/>
      <c r="D53" s="22"/>
      <c r="E53" s="24"/>
      <c r="F53" s="5"/>
    </row>
    <row r="54" spans="1:6" x14ac:dyDescent="0.2">
      <c r="A54" s="21" t="s">
        <v>37</v>
      </c>
      <c r="B54" s="22"/>
      <c r="C54" s="23"/>
      <c r="D54" s="22"/>
      <c r="E54" s="22"/>
    </row>
    <row r="55" spans="1:6" ht="15" x14ac:dyDescent="0.25">
      <c r="A55" s="4"/>
    </row>
    <row r="56" spans="1:6" ht="15" x14ac:dyDescent="0.25">
      <c r="A56" s="4"/>
    </row>
    <row r="57" spans="1:6" ht="15" x14ac:dyDescent="0.25">
      <c r="A57" s="4"/>
    </row>
    <row r="58" spans="1:6" ht="15.75" x14ac:dyDescent="0.25">
      <c r="A58" s="50" t="s">
        <v>0</v>
      </c>
      <c r="B58" s="50"/>
      <c r="C58" s="50"/>
      <c r="D58" s="50"/>
      <c r="E58" s="50"/>
    </row>
    <row r="59" spans="1:6" ht="15.75" x14ac:dyDescent="0.25">
      <c r="A59" s="50" t="s">
        <v>1</v>
      </c>
      <c r="B59" s="50"/>
      <c r="C59" s="50"/>
      <c r="D59" s="50"/>
      <c r="E59" s="50"/>
    </row>
    <row r="60" spans="1:6" ht="15.75" x14ac:dyDescent="0.25">
      <c r="A60" s="50" t="s">
        <v>2</v>
      </c>
      <c r="B60" s="50"/>
      <c r="C60" s="50"/>
      <c r="D60" s="50"/>
      <c r="E60" s="50"/>
    </row>
    <row r="61" spans="1:6" x14ac:dyDescent="0.2">
      <c r="A61" s="62" t="s">
        <v>38</v>
      </c>
      <c r="B61" s="62"/>
      <c r="C61" s="62"/>
      <c r="D61" s="62"/>
      <c r="E61" s="62"/>
    </row>
    <row r="62" spans="1:6" x14ac:dyDescent="0.2">
      <c r="A62" s="55"/>
      <c r="B62" s="55"/>
      <c r="C62" s="55"/>
      <c r="D62" s="55"/>
      <c r="E62" s="55"/>
    </row>
    <row r="63" spans="1:6" x14ac:dyDescent="0.2">
      <c r="A63" s="63" t="s">
        <v>85</v>
      </c>
      <c r="B63" s="63"/>
      <c r="C63" s="63"/>
      <c r="D63" s="63"/>
      <c r="E63" s="63"/>
    </row>
    <row r="64" spans="1:6" x14ac:dyDescent="0.2">
      <c r="A64" s="64"/>
      <c r="B64" s="64"/>
      <c r="C64" s="64"/>
      <c r="D64" s="64"/>
      <c r="E64" s="64"/>
    </row>
    <row r="65" spans="1:7" x14ac:dyDescent="0.2">
      <c r="A65" s="49" t="s">
        <v>39</v>
      </c>
      <c r="B65" s="49" t="s">
        <v>40</v>
      </c>
      <c r="C65" s="49" t="s">
        <v>41</v>
      </c>
      <c r="D65" s="58" t="s">
        <v>42</v>
      </c>
      <c r="E65" s="59" t="s">
        <v>43</v>
      </c>
      <c r="F65" s="49" t="s">
        <v>44</v>
      </c>
      <c r="G65" s="25"/>
    </row>
    <row r="66" spans="1:7" x14ac:dyDescent="0.2">
      <c r="A66" s="49"/>
      <c r="B66" s="49"/>
      <c r="C66" s="49"/>
      <c r="D66" s="58"/>
      <c r="E66" s="60"/>
      <c r="F66" s="49"/>
      <c r="G66" s="25"/>
    </row>
    <row r="67" spans="1:7" x14ac:dyDescent="0.2">
      <c r="A67" s="49"/>
      <c r="B67" s="49"/>
      <c r="C67" s="49"/>
      <c r="D67" s="58"/>
      <c r="E67" s="60"/>
      <c r="F67" s="49"/>
      <c r="G67" s="25"/>
    </row>
    <row r="68" spans="1:7" ht="36.75" customHeight="1" x14ac:dyDescent="0.2">
      <c r="A68" s="49"/>
      <c r="B68" s="49"/>
      <c r="C68" s="49"/>
      <c r="D68" s="58"/>
      <c r="E68" s="61"/>
      <c r="F68" s="49"/>
      <c r="G68" s="25"/>
    </row>
    <row r="69" spans="1:7" ht="24.95" customHeight="1" x14ac:dyDescent="0.3">
      <c r="A69" s="26" t="s">
        <v>45</v>
      </c>
      <c r="B69" s="27">
        <v>4585464.1500000004</v>
      </c>
      <c r="C69" s="27">
        <v>319746.73</v>
      </c>
      <c r="D69" s="27">
        <v>4270863.1900000004</v>
      </c>
      <c r="E69" s="28">
        <f>C69+D69</f>
        <v>4590609.92</v>
      </c>
      <c r="F69" s="27">
        <v>672751.39</v>
      </c>
      <c r="G69" s="25"/>
    </row>
    <row r="70" spans="1:7" ht="24.95" customHeight="1" x14ac:dyDescent="0.3">
      <c r="A70" s="26" t="s">
        <v>46</v>
      </c>
      <c r="B70" s="27"/>
      <c r="C70" s="27"/>
      <c r="D70" s="27"/>
      <c r="E70" s="28">
        <f t="shared" ref="E70:E84" si="0">C70+D70</f>
        <v>0</v>
      </c>
      <c r="F70" s="27">
        <v>0</v>
      </c>
      <c r="G70" s="25"/>
    </row>
    <row r="71" spans="1:7" ht="24.95" customHeight="1" x14ac:dyDescent="0.3">
      <c r="A71" s="26" t="s">
        <v>47</v>
      </c>
      <c r="B71" s="27">
        <v>54696.01</v>
      </c>
      <c r="C71" s="27">
        <v>1624.38</v>
      </c>
      <c r="D71" s="27">
        <v>49662.15</v>
      </c>
      <c r="E71" s="28">
        <f t="shared" si="0"/>
        <v>51286.53</v>
      </c>
      <c r="F71" s="27">
        <v>6741.47</v>
      </c>
      <c r="G71" s="25"/>
    </row>
    <row r="72" spans="1:7" ht="24.95" customHeight="1" x14ac:dyDescent="0.3">
      <c r="A72" s="26" t="s">
        <v>48</v>
      </c>
      <c r="B72" s="27">
        <v>358169.75</v>
      </c>
      <c r="C72" s="27">
        <v>33268.6</v>
      </c>
      <c r="D72" s="27">
        <v>317731.65000000002</v>
      </c>
      <c r="E72" s="28">
        <f t="shared" si="0"/>
        <v>351000.25</v>
      </c>
      <c r="F72" s="27">
        <v>36871.269999999997</v>
      </c>
      <c r="G72" s="25"/>
    </row>
    <row r="73" spans="1:7" ht="24.95" customHeight="1" x14ac:dyDescent="0.3">
      <c r="A73" s="26" t="s">
        <v>49</v>
      </c>
      <c r="B73" s="27">
        <v>11770.66</v>
      </c>
      <c r="C73" s="27">
        <v>938.95</v>
      </c>
      <c r="D73" s="27">
        <v>10782.27</v>
      </c>
      <c r="E73" s="28">
        <f t="shared" si="0"/>
        <v>11721.220000000001</v>
      </c>
      <c r="F73" s="27">
        <v>988.39</v>
      </c>
      <c r="G73" s="25"/>
    </row>
    <row r="74" spans="1:7" ht="24.95" customHeight="1" x14ac:dyDescent="0.3">
      <c r="A74" s="26" t="s">
        <v>50</v>
      </c>
      <c r="B74" s="27">
        <v>147472.17000000001</v>
      </c>
      <c r="C74" s="27">
        <v>22810.3</v>
      </c>
      <c r="D74" s="27">
        <v>152174.95000000001</v>
      </c>
      <c r="E74" s="28">
        <f t="shared" si="0"/>
        <v>174985.25</v>
      </c>
      <c r="F74" s="27">
        <v>8480.99</v>
      </c>
      <c r="G74" s="25"/>
    </row>
    <row r="75" spans="1:7" ht="24.95" customHeight="1" x14ac:dyDescent="0.3">
      <c r="A75" s="26" t="s">
        <v>51</v>
      </c>
      <c r="B75" s="27">
        <v>5972762.29</v>
      </c>
      <c r="C75" s="27">
        <v>470127.19</v>
      </c>
      <c r="D75" s="27">
        <v>5390187.6200000001</v>
      </c>
      <c r="E75" s="28">
        <f t="shared" si="0"/>
        <v>5860314.8100000005</v>
      </c>
      <c r="F75" s="27">
        <v>580331.29</v>
      </c>
      <c r="G75" s="25"/>
    </row>
    <row r="76" spans="1:7" ht="24.95" customHeight="1" x14ac:dyDescent="0.3">
      <c r="A76" s="26" t="s">
        <v>52</v>
      </c>
      <c r="B76" s="27">
        <v>992646.41</v>
      </c>
      <c r="C76" s="27">
        <v>44283.45</v>
      </c>
      <c r="D76" s="27">
        <v>950761.36</v>
      </c>
      <c r="E76" s="28">
        <f t="shared" si="0"/>
        <v>995044.80999999994</v>
      </c>
      <c r="F76" s="27">
        <v>51852.69</v>
      </c>
      <c r="G76" s="25"/>
    </row>
    <row r="77" spans="1:7" ht="24.95" customHeight="1" x14ac:dyDescent="0.3">
      <c r="A77" s="26" t="s">
        <v>53</v>
      </c>
      <c r="B77" s="27"/>
      <c r="C77" s="27"/>
      <c r="D77" s="27"/>
      <c r="E77" s="28">
        <f t="shared" si="0"/>
        <v>0</v>
      </c>
      <c r="F77" s="27">
        <v>0</v>
      </c>
      <c r="G77" s="25"/>
    </row>
    <row r="78" spans="1:7" ht="24.95" customHeight="1" x14ac:dyDescent="0.3">
      <c r="A78" s="26" t="s">
        <v>54</v>
      </c>
      <c r="B78" s="27">
        <v>66742.37</v>
      </c>
      <c r="C78" s="27">
        <v>1571.47</v>
      </c>
      <c r="D78" s="27">
        <v>55000</v>
      </c>
      <c r="E78" s="28">
        <f t="shared" si="0"/>
        <v>56571.47</v>
      </c>
      <c r="F78" s="27">
        <v>0</v>
      </c>
      <c r="G78" s="25"/>
    </row>
    <row r="79" spans="1:7" ht="24.95" customHeight="1" x14ac:dyDescent="0.3">
      <c r="A79" s="26" t="s">
        <v>55</v>
      </c>
      <c r="B79" s="27">
        <v>232019.66</v>
      </c>
      <c r="C79" s="27">
        <v>19399.12</v>
      </c>
      <c r="D79" s="27">
        <v>196458.33</v>
      </c>
      <c r="E79" s="28">
        <f t="shared" si="0"/>
        <v>215857.44999999998</v>
      </c>
      <c r="F79" s="27">
        <v>22316.06</v>
      </c>
      <c r="G79" s="25"/>
    </row>
    <row r="80" spans="1:7" ht="24.95" customHeight="1" x14ac:dyDescent="0.3">
      <c r="A80" s="26" t="s">
        <v>56</v>
      </c>
      <c r="B80" s="27">
        <v>13878.57</v>
      </c>
      <c r="C80" s="27"/>
      <c r="D80" s="27">
        <v>13878.57</v>
      </c>
      <c r="E80" s="28">
        <f t="shared" si="0"/>
        <v>13878.57</v>
      </c>
      <c r="F80" s="27">
        <v>0</v>
      </c>
      <c r="G80" s="25"/>
    </row>
    <row r="81" spans="1:7" ht="24.95" customHeight="1" x14ac:dyDescent="0.3">
      <c r="A81" s="26" t="s">
        <v>57</v>
      </c>
      <c r="B81" s="27">
        <v>229650.92</v>
      </c>
      <c r="C81" s="27"/>
      <c r="D81" s="27">
        <v>229730.92</v>
      </c>
      <c r="E81" s="28">
        <f t="shared" si="0"/>
        <v>229730.92</v>
      </c>
      <c r="F81" s="27">
        <v>0</v>
      </c>
      <c r="G81" s="25"/>
    </row>
    <row r="82" spans="1:7" ht="24.95" customHeight="1" x14ac:dyDescent="0.3">
      <c r="A82" s="26" t="s">
        <v>58</v>
      </c>
      <c r="B82" s="27">
        <v>18500</v>
      </c>
      <c r="C82" s="27"/>
      <c r="D82" s="27">
        <v>18420</v>
      </c>
      <c r="E82" s="28">
        <f t="shared" si="0"/>
        <v>18420</v>
      </c>
      <c r="F82" s="27">
        <v>0</v>
      </c>
      <c r="G82" s="25"/>
    </row>
    <row r="83" spans="1:7" ht="24.95" customHeight="1" x14ac:dyDescent="0.3">
      <c r="A83" s="26" t="s">
        <v>59</v>
      </c>
      <c r="B83" s="27">
        <v>4833.22</v>
      </c>
      <c r="C83" s="27"/>
      <c r="D83" s="27">
        <v>4757.93</v>
      </c>
      <c r="E83" s="28">
        <f t="shared" si="0"/>
        <v>4757.93</v>
      </c>
      <c r="F83" s="27">
        <v>0</v>
      </c>
      <c r="G83" s="25"/>
    </row>
    <row r="84" spans="1:7" ht="24.95" customHeight="1" x14ac:dyDescent="0.3">
      <c r="A84" s="26" t="s">
        <v>60</v>
      </c>
      <c r="B84" s="27">
        <v>60657.29</v>
      </c>
      <c r="C84" s="27">
        <v>12312.64</v>
      </c>
      <c r="D84" s="27">
        <v>63161.919999999998</v>
      </c>
      <c r="E84" s="28">
        <f t="shared" si="0"/>
        <v>75474.559999999998</v>
      </c>
      <c r="F84" s="27">
        <v>0</v>
      </c>
      <c r="G84" s="25"/>
    </row>
    <row r="85" spans="1:7" ht="24.95" customHeight="1" x14ac:dyDescent="0.3">
      <c r="A85" s="29" t="s">
        <v>61</v>
      </c>
      <c r="B85" s="30">
        <f t="shared" ref="B85:F85" si="1">SUM(B69:B84)</f>
        <v>12749263.470000001</v>
      </c>
      <c r="C85" s="30">
        <f t="shared" si="1"/>
        <v>926082.82999999984</v>
      </c>
      <c r="D85" s="30">
        <f t="shared" si="1"/>
        <v>11723570.860000001</v>
      </c>
      <c r="E85" s="28">
        <f t="shared" si="1"/>
        <v>12649653.690000001</v>
      </c>
      <c r="F85" s="30">
        <f t="shared" si="1"/>
        <v>1380333.55</v>
      </c>
      <c r="G85" s="25"/>
    </row>
    <row r="86" spans="1:7" x14ac:dyDescent="0.2">
      <c r="A86" s="21" t="s">
        <v>62</v>
      </c>
      <c r="B86" s="24"/>
      <c r="C86" s="23"/>
      <c r="D86" s="22"/>
      <c r="E86" s="31"/>
      <c r="F86" s="32"/>
    </row>
    <row r="87" spans="1:7" x14ac:dyDescent="0.2">
      <c r="A87" s="24" t="s">
        <v>63</v>
      </c>
      <c r="B87" s="24"/>
      <c r="C87" s="23"/>
      <c r="D87" s="22"/>
      <c r="E87" s="22"/>
    </row>
    <row r="88" spans="1:7" x14ac:dyDescent="0.2">
      <c r="A88" s="24" t="s">
        <v>64</v>
      </c>
      <c r="B88" s="24"/>
      <c r="C88" s="23"/>
      <c r="D88" s="22"/>
      <c r="E88" s="22"/>
    </row>
    <row r="89" spans="1:7" x14ac:dyDescent="0.2">
      <c r="A89" s="21" t="s">
        <v>65</v>
      </c>
      <c r="B89" s="24"/>
      <c r="C89" s="23"/>
      <c r="D89" s="22"/>
      <c r="E89" s="22"/>
    </row>
    <row r="90" spans="1:7" x14ac:dyDescent="0.2">
      <c r="A90" s="21" t="s">
        <v>66</v>
      </c>
      <c r="B90" s="22"/>
      <c r="C90" s="23"/>
      <c r="D90" s="22"/>
      <c r="E90" s="22"/>
    </row>
    <row r="91" spans="1:7" x14ac:dyDescent="0.2">
      <c r="A91" s="21" t="s">
        <v>67</v>
      </c>
      <c r="B91" s="24"/>
      <c r="C91" s="23"/>
      <c r="D91" s="22"/>
      <c r="E91" s="22"/>
    </row>
    <row r="92" spans="1:7" x14ac:dyDescent="0.2">
      <c r="A92" s="21" t="s">
        <v>68</v>
      </c>
      <c r="B92" s="24"/>
      <c r="C92" s="23"/>
      <c r="D92" s="22"/>
      <c r="E92" s="22"/>
    </row>
    <row r="93" spans="1:7" x14ac:dyDescent="0.2">
      <c r="A93" s="21" t="s">
        <v>69</v>
      </c>
      <c r="B93" s="24"/>
      <c r="C93" s="23"/>
      <c r="D93" s="22"/>
      <c r="E93" s="22"/>
    </row>
    <row r="94" spans="1:7" x14ac:dyDescent="0.2">
      <c r="A94" s="21" t="s">
        <v>70</v>
      </c>
      <c r="B94" s="24"/>
      <c r="C94" s="23"/>
      <c r="D94" s="22"/>
      <c r="E94" s="22"/>
    </row>
    <row r="95" spans="1:7" x14ac:dyDescent="0.2">
      <c r="A95" s="21" t="s">
        <v>71</v>
      </c>
      <c r="B95" s="24"/>
      <c r="C95" s="23"/>
      <c r="D95" s="22"/>
      <c r="E95" s="22"/>
    </row>
    <row r="96" spans="1:7" x14ac:dyDescent="0.2">
      <c r="A96" s="21" t="s">
        <v>72</v>
      </c>
      <c r="B96" s="24"/>
      <c r="C96" s="23"/>
      <c r="D96" s="22"/>
      <c r="E96" s="22"/>
    </row>
    <row r="97" spans="1:6" ht="15" x14ac:dyDescent="0.25">
      <c r="B97" s="5"/>
    </row>
    <row r="98" spans="1:6" ht="15" x14ac:dyDescent="0.25">
      <c r="B98" s="5"/>
    </row>
    <row r="99" spans="1:6" ht="15" x14ac:dyDescent="0.25">
      <c r="B99" s="5"/>
    </row>
    <row r="100" spans="1:6" ht="15.75" x14ac:dyDescent="0.25">
      <c r="A100" s="50" t="s">
        <v>0</v>
      </c>
      <c r="B100" s="50"/>
      <c r="C100" s="50"/>
      <c r="D100" s="50"/>
      <c r="E100" s="50"/>
    </row>
    <row r="101" spans="1:6" ht="15.75" x14ac:dyDescent="0.25">
      <c r="A101" s="50" t="s">
        <v>1</v>
      </c>
      <c r="B101" s="50"/>
      <c r="C101" s="50"/>
      <c r="D101" s="50"/>
      <c r="E101" s="50"/>
    </row>
    <row r="102" spans="1:6" ht="15.75" x14ac:dyDescent="0.25">
      <c r="A102" s="50" t="s">
        <v>2</v>
      </c>
      <c r="B102" s="50"/>
      <c r="C102" s="50"/>
      <c r="D102" s="50"/>
      <c r="E102" s="50"/>
    </row>
    <row r="103" spans="1:6" ht="15" x14ac:dyDescent="0.25">
      <c r="A103" s="33"/>
      <c r="B103" s="33"/>
      <c r="C103" s="33"/>
      <c r="D103" s="33"/>
      <c r="E103" s="33"/>
    </row>
    <row r="104" spans="1:6" x14ac:dyDescent="0.2">
      <c r="A104" s="51" t="s">
        <v>73</v>
      </c>
      <c r="B104" s="52"/>
      <c r="C104" s="52"/>
      <c r="D104" s="52"/>
      <c r="E104" s="53"/>
    </row>
    <row r="105" spans="1:6" x14ac:dyDescent="0.2">
      <c r="A105" s="54"/>
      <c r="B105" s="55"/>
      <c r="C105" s="55"/>
      <c r="D105" s="55"/>
      <c r="E105" s="56"/>
    </row>
    <row r="106" spans="1:6" ht="15" x14ac:dyDescent="0.2">
      <c r="A106" s="34" t="s">
        <v>74</v>
      </c>
      <c r="B106" s="35"/>
      <c r="C106" s="36"/>
      <c r="D106" s="37"/>
      <c r="E106" s="38">
        <f>E49</f>
        <v>13615748.390000001</v>
      </c>
    </row>
    <row r="107" spans="1:6" ht="15" x14ac:dyDescent="0.2">
      <c r="A107" s="34" t="s">
        <v>75</v>
      </c>
      <c r="B107" s="35"/>
      <c r="C107" s="35"/>
      <c r="D107" s="37"/>
      <c r="E107" s="38">
        <f>C85+D85</f>
        <v>12649653.690000001</v>
      </c>
      <c r="F107" s="39"/>
    </row>
    <row r="108" spans="1:6" ht="15" x14ac:dyDescent="0.2">
      <c r="A108" s="34" t="s">
        <v>76</v>
      </c>
      <c r="B108" s="35"/>
      <c r="C108" s="35"/>
      <c r="D108" s="37"/>
      <c r="E108" s="38">
        <f>E46-(E107-E48)</f>
        <v>966094.69999999925</v>
      </c>
    </row>
    <row r="109" spans="1:6" ht="15" x14ac:dyDescent="0.2">
      <c r="A109" s="34" t="s">
        <v>77</v>
      </c>
      <c r="B109" s="35"/>
      <c r="C109" s="35"/>
      <c r="D109" s="37"/>
      <c r="E109" s="9">
        <v>0</v>
      </c>
    </row>
    <row r="110" spans="1:6" ht="15" x14ac:dyDescent="0.2">
      <c r="A110" s="34" t="s">
        <v>78</v>
      </c>
      <c r="B110" s="35"/>
      <c r="C110" s="35"/>
      <c r="D110" s="37"/>
      <c r="E110" s="38">
        <f>E108-E109</f>
        <v>966094.69999999925</v>
      </c>
      <c r="F110" s="39"/>
    </row>
    <row r="112" spans="1:6" ht="15" x14ac:dyDescent="0.25">
      <c r="A112" s="4" t="s">
        <v>79</v>
      </c>
    </row>
    <row r="113" spans="1:5" ht="15" x14ac:dyDescent="0.25">
      <c r="A113" s="4" t="s">
        <v>80</v>
      </c>
    </row>
    <row r="114" spans="1:5" ht="15" x14ac:dyDescent="0.25">
      <c r="A114" s="4" t="s">
        <v>81</v>
      </c>
    </row>
    <row r="115" spans="1:5" ht="15" x14ac:dyDescent="0.25">
      <c r="A115" s="4"/>
    </row>
    <row r="116" spans="1:5" ht="15" x14ac:dyDescent="0.25">
      <c r="A116" s="5" t="s">
        <v>101</v>
      </c>
      <c r="B116" s="5"/>
    </row>
    <row r="117" spans="1:5" ht="15" x14ac:dyDescent="0.25">
      <c r="A117" s="5"/>
      <c r="B117" s="5"/>
      <c r="C117" s="40"/>
    </row>
    <row r="118" spans="1:5" ht="15" x14ac:dyDescent="0.25">
      <c r="A118" s="5"/>
      <c r="B118" s="5"/>
    </row>
    <row r="119" spans="1:5" ht="15" x14ac:dyDescent="0.25">
      <c r="A119" s="5"/>
      <c r="B119" s="57" t="s">
        <v>82</v>
      </c>
      <c r="C119" s="57"/>
      <c r="D119" s="57"/>
    </row>
    <row r="120" spans="1:5" ht="15" x14ac:dyDescent="0.25">
      <c r="A120" s="48" t="s">
        <v>83</v>
      </c>
      <c r="B120" s="48"/>
      <c r="C120" s="48"/>
      <c r="D120" s="48"/>
      <c r="E120" s="48"/>
    </row>
    <row r="121" spans="1:5" ht="15" x14ac:dyDescent="0.25">
      <c r="A121" s="48" t="s">
        <v>84</v>
      </c>
      <c r="B121" s="48"/>
      <c r="C121" s="48"/>
      <c r="D121" s="48"/>
      <c r="E121" s="48"/>
    </row>
  </sheetData>
  <mergeCells count="31">
    <mergeCell ref="A20:B20"/>
    <mergeCell ref="A19:B19"/>
    <mergeCell ref="A17:B17"/>
    <mergeCell ref="A18:B18"/>
    <mergeCell ref="B1:E1"/>
    <mergeCell ref="B2:E2"/>
    <mergeCell ref="B3:E3"/>
    <mergeCell ref="A22:E23"/>
    <mergeCell ref="A24:A26"/>
    <mergeCell ref="B24:B26"/>
    <mergeCell ref="C24:C26"/>
    <mergeCell ref="D24:D26"/>
    <mergeCell ref="E24:E26"/>
    <mergeCell ref="A58:E58"/>
    <mergeCell ref="A59:E59"/>
    <mergeCell ref="A60:E60"/>
    <mergeCell ref="A61:E62"/>
    <mergeCell ref="A63:E64"/>
    <mergeCell ref="A120:E120"/>
    <mergeCell ref="A121:E121"/>
    <mergeCell ref="F65:F68"/>
    <mergeCell ref="A100:E100"/>
    <mergeCell ref="A101:E101"/>
    <mergeCell ref="A102:E102"/>
    <mergeCell ref="A104:E105"/>
    <mergeCell ref="B119:D119"/>
    <mergeCell ref="A65:A68"/>
    <mergeCell ref="B65:B68"/>
    <mergeCell ref="C65:C68"/>
    <mergeCell ref="D65:D68"/>
    <mergeCell ref="E65:E68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2020-05-19T18:33:33Z</dcterms:modified>
</cp:coreProperties>
</file>