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4240" windowHeight="13140"/>
  </bookViews>
  <sheets>
    <sheet name="2021" sheetId="6" r:id="rId1"/>
  </sheets>
  <calcPr calcId="144525"/>
</workbook>
</file>

<file path=xl/calcChain.xml><?xml version="1.0" encoding="utf-8"?>
<calcChain xmlns="http://schemas.openxmlformats.org/spreadsheetml/2006/main">
  <c r="M106" i="6" l="1"/>
  <c r="R106" i="6" s="1"/>
  <c r="R104" i="6"/>
  <c r="R105" i="6"/>
  <c r="R103" i="6"/>
  <c r="L106" i="6"/>
  <c r="N106" i="6"/>
  <c r="O106" i="6"/>
  <c r="P106" i="6"/>
  <c r="Q106" i="6"/>
  <c r="R72" i="6"/>
  <c r="R10" i="6"/>
  <c r="R11" i="6"/>
  <c r="R12" i="6"/>
  <c r="R13" i="6"/>
  <c r="R14" i="6"/>
  <c r="R15" i="6"/>
  <c r="R16" i="6"/>
  <c r="R17" i="6"/>
  <c r="R18" i="6"/>
  <c r="R19" i="6"/>
  <c r="R9" i="6"/>
  <c r="Q73" i="6" l="1"/>
  <c r="Q157" i="6"/>
  <c r="Q91" i="6"/>
  <c r="Q162" i="6"/>
  <c r="R161" i="6" l="1"/>
  <c r="R55" i="6"/>
  <c r="P73" i="6" l="1"/>
  <c r="P91" i="6"/>
  <c r="P162" i="6"/>
  <c r="P157" i="6" l="1"/>
  <c r="J73" i="6" l="1"/>
  <c r="K73" i="6"/>
  <c r="L73" i="6"/>
  <c r="M73" i="6"/>
  <c r="N73" i="6"/>
  <c r="O73" i="6"/>
  <c r="O20" i="6"/>
  <c r="O157" i="6"/>
  <c r="F134" i="6"/>
  <c r="G134" i="6"/>
  <c r="H134" i="6"/>
  <c r="I134" i="6"/>
  <c r="J134" i="6"/>
  <c r="K134" i="6"/>
  <c r="L134" i="6"/>
  <c r="M134" i="6"/>
  <c r="F91" i="6"/>
  <c r="G91" i="6"/>
  <c r="R90" i="6"/>
  <c r="R91" i="6"/>
  <c r="O91" i="6"/>
  <c r="O9" i="6"/>
  <c r="N147" i="6" l="1"/>
  <c r="N157" i="6"/>
  <c r="N9" i="6"/>
  <c r="G20" i="6"/>
  <c r="H20" i="6"/>
  <c r="I20" i="6"/>
  <c r="J20" i="6"/>
  <c r="K20" i="6"/>
  <c r="L20" i="6"/>
  <c r="M20" i="6"/>
  <c r="N20" i="6"/>
  <c r="F20" i="6"/>
  <c r="R155" i="6" l="1"/>
  <c r="M157" i="6" l="1"/>
  <c r="M9" i="6" l="1"/>
  <c r="R154" i="6" l="1"/>
  <c r="K157" i="6" l="1"/>
  <c r="L157" i="6"/>
  <c r="L9" i="6"/>
  <c r="K106" i="6" l="1"/>
  <c r="K9" i="6"/>
  <c r="R63" i="6" l="1"/>
  <c r="J157" i="6"/>
  <c r="F106" i="6"/>
  <c r="G106" i="6"/>
  <c r="H106" i="6"/>
  <c r="I106" i="6"/>
  <c r="J106" i="6"/>
  <c r="J162" i="6"/>
  <c r="R119" i="6"/>
  <c r="J120" i="6"/>
  <c r="J9" i="6"/>
  <c r="I73" i="6" l="1"/>
  <c r="G157" i="6"/>
  <c r="H157" i="6"/>
  <c r="I157" i="6"/>
  <c r="F157" i="6"/>
  <c r="G120" i="6"/>
  <c r="H120" i="6"/>
  <c r="I120" i="6"/>
  <c r="F120" i="6"/>
  <c r="I9" i="6"/>
  <c r="H9" i="6" l="1"/>
  <c r="G162" i="6" l="1"/>
  <c r="G9" i="6"/>
  <c r="F9" i="6" l="1"/>
  <c r="Q134" i="6" l="1"/>
  <c r="P68" i="6"/>
  <c r="R40" i="6"/>
  <c r="Q166" i="6" l="1"/>
  <c r="P166" i="6"/>
  <c r="O166" i="6"/>
  <c r="N166" i="6"/>
  <c r="M166" i="6"/>
  <c r="L166" i="6"/>
  <c r="K166" i="6"/>
  <c r="J166" i="6"/>
  <c r="I166" i="6"/>
  <c r="H166" i="6"/>
  <c r="G166" i="6"/>
  <c r="F166" i="6"/>
  <c r="R165" i="6"/>
  <c r="P134" i="6"/>
  <c r="O134" i="6"/>
  <c r="R166" i="6" l="1"/>
  <c r="R133" i="6" l="1"/>
  <c r="N134" i="6"/>
  <c r="O162" i="6" l="1"/>
  <c r="N162" i="6"/>
  <c r="M162" i="6"/>
  <c r="L162" i="6"/>
  <c r="K162" i="6"/>
  <c r="I162" i="6"/>
  <c r="H162" i="6"/>
  <c r="F162" i="6"/>
  <c r="R160" i="6"/>
  <c r="N91" i="6"/>
  <c r="R162" i="6" l="1"/>
  <c r="R31" i="6" l="1"/>
  <c r="M91" i="6"/>
  <c r="L91" i="6" l="1"/>
  <c r="L120" i="6" l="1"/>
  <c r="M120" i="6"/>
  <c r="N120" i="6"/>
  <c r="O120" i="6"/>
  <c r="P120" i="6"/>
  <c r="Q120" i="6"/>
  <c r="K120" i="6"/>
  <c r="L82" i="6"/>
  <c r="M82" i="6"/>
  <c r="N82" i="6"/>
  <c r="O82" i="6"/>
  <c r="P82" i="6"/>
  <c r="Q82" i="6"/>
  <c r="K82" i="6"/>
  <c r="R81" i="6"/>
  <c r="I91" i="6"/>
  <c r="J91" i="6"/>
  <c r="K91" i="6"/>
  <c r="H91" i="6"/>
  <c r="H73" i="6" l="1"/>
  <c r="G73" i="6"/>
  <c r="F73" i="6"/>
  <c r="R71" i="6"/>
  <c r="R73" i="6" l="1"/>
  <c r="Q147" i="6"/>
  <c r="P147" i="6"/>
  <c r="O147" i="6"/>
  <c r="M147" i="6"/>
  <c r="L147" i="6"/>
  <c r="K147" i="6"/>
  <c r="J147" i="6"/>
  <c r="I147" i="6"/>
  <c r="H147" i="6"/>
  <c r="G147" i="6"/>
  <c r="F147" i="6"/>
  <c r="R145" i="6"/>
  <c r="R59" i="6"/>
  <c r="R66" i="6" l="1"/>
  <c r="R62" i="6"/>
  <c r="R57" i="6"/>
  <c r="R53" i="6"/>
  <c r="R38" i="6"/>
  <c r="R30" i="6"/>
  <c r="R27" i="6"/>
  <c r="R24" i="6"/>
  <c r="R123" i="6" l="1"/>
  <c r="Q124" i="6"/>
  <c r="P124" i="6"/>
  <c r="O124" i="6"/>
  <c r="N124" i="6"/>
  <c r="M124" i="6"/>
  <c r="L124" i="6"/>
  <c r="K124" i="6"/>
  <c r="J124" i="6"/>
  <c r="I124" i="6"/>
  <c r="H124" i="6"/>
  <c r="G124" i="6"/>
  <c r="F124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R114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R94" i="6"/>
  <c r="Q95" i="6" l="1"/>
  <c r="P95" i="6"/>
  <c r="O95" i="6"/>
  <c r="N95" i="6"/>
  <c r="M95" i="6"/>
  <c r="L95" i="6"/>
  <c r="K95" i="6"/>
  <c r="J95" i="6"/>
  <c r="I95" i="6"/>
  <c r="H95" i="6"/>
  <c r="G95" i="6"/>
  <c r="F95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R141" i="6"/>
  <c r="R142" i="6" l="1"/>
  <c r="R43" i="6"/>
  <c r="R44" i="6"/>
  <c r="R28" i="6"/>
  <c r="R26" i="6"/>
  <c r="R128" i="6"/>
  <c r="R127" i="6"/>
  <c r="R49" i="6"/>
  <c r="F99" i="6" l="1"/>
  <c r="G99" i="6"/>
  <c r="R124" i="6"/>
  <c r="F68" i="6"/>
  <c r="R67" i="6"/>
  <c r="R65" i="6"/>
  <c r="R64" i="6"/>
  <c r="R150" i="6" l="1"/>
  <c r="R137" i="6"/>
  <c r="R132" i="6"/>
  <c r="R118" i="6"/>
  <c r="R115" i="6"/>
  <c r="R110" i="6"/>
  <c r="R102" i="6"/>
  <c r="R95" i="6"/>
  <c r="R89" i="6"/>
  <c r="R85" i="6"/>
  <c r="R76" i="6"/>
  <c r="R61" i="6"/>
  <c r="R58" i="6"/>
  <c r="R56" i="6"/>
  <c r="R54" i="6"/>
  <c r="R52" i="6"/>
  <c r="R51" i="6"/>
  <c r="R50" i="6"/>
  <c r="R48" i="6"/>
  <c r="R47" i="6"/>
  <c r="R46" i="6"/>
  <c r="R42" i="6"/>
  <c r="R41" i="6"/>
  <c r="R39" i="6"/>
  <c r="R37" i="6"/>
  <c r="R36" i="6"/>
  <c r="R35" i="6"/>
  <c r="R34" i="6"/>
  <c r="R33" i="6"/>
  <c r="R32" i="6"/>
  <c r="R29" i="6"/>
  <c r="R25" i="6"/>
  <c r="R23" i="6"/>
  <c r="P20" i="6"/>
  <c r="Q20" i="6"/>
  <c r="H68" i="6"/>
  <c r="I68" i="6"/>
  <c r="J68" i="6"/>
  <c r="L68" i="6"/>
  <c r="M68" i="6"/>
  <c r="N68" i="6"/>
  <c r="O68" i="6"/>
  <c r="Q68" i="6"/>
  <c r="G68" i="6"/>
  <c r="R45" i="6"/>
  <c r="R60" i="6"/>
  <c r="F77" i="6"/>
  <c r="G77" i="6"/>
  <c r="H77" i="6"/>
  <c r="I77" i="6"/>
  <c r="J77" i="6"/>
  <c r="K77" i="6"/>
  <c r="L77" i="6"/>
  <c r="M77" i="6"/>
  <c r="N77" i="6"/>
  <c r="O77" i="6"/>
  <c r="P77" i="6"/>
  <c r="Q77" i="6"/>
  <c r="F82" i="6"/>
  <c r="G82" i="6"/>
  <c r="H82" i="6"/>
  <c r="I82" i="6"/>
  <c r="J82" i="6"/>
  <c r="F86" i="6"/>
  <c r="G86" i="6"/>
  <c r="H86" i="6"/>
  <c r="I86" i="6"/>
  <c r="J86" i="6"/>
  <c r="K86" i="6"/>
  <c r="L86" i="6"/>
  <c r="M86" i="6"/>
  <c r="N86" i="6"/>
  <c r="O86" i="6"/>
  <c r="P86" i="6"/>
  <c r="Q86" i="6"/>
  <c r="H99" i="6"/>
  <c r="I99" i="6"/>
  <c r="L99" i="6"/>
  <c r="M99" i="6"/>
  <c r="N99" i="6"/>
  <c r="O99" i="6"/>
  <c r="P99" i="6"/>
  <c r="J99" i="6"/>
  <c r="K99" i="6"/>
  <c r="Q9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O138" i="6"/>
  <c r="P138" i="6"/>
  <c r="F138" i="6"/>
  <c r="G138" i="6"/>
  <c r="H138" i="6"/>
  <c r="I138" i="6"/>
  <c r="J138" i="6"/>
  <c r="K138" i="6"/>
  <c r="M138" i="6"/>
  <c r="N138" i="6"/>
  <c r="Q138" i="6"/>
  <c r="F151" i="6"/>
  <c r="G151" i="6"/>
  <c r="H151" i="6"/>
  <c r="I151" i="6"/>
  <c r="J151" i="6"/>
  <c r="K151" i="6"/>
  <c r="L151" i="6"/>
  <c r="M151" i="6"/>
  <c r="N151" i="6"/>
  <c r="O151" i="6"/>
  <c r="P151" i="6"/>
  <c r="Q151" i="6"/>
  <c r="K68" i="6"/>
  <c r="R20" i="6" l="1"/>
  <c r="R134" i="6"/>
  <c r="R68" i="6"/>
  <c r="J168" i="6"/>
  <c r="I168" i="6"/>
  <c r="H168" i="6"/>
  <c r="F168" i="6"/>
  <c r="G168" i="6"/>
  <c r="K168" i="6"/>
  <c r="R151" i="6"/>
  <c r="R129" i="6"/>
  <c r="R86" i="6"/>
  <c r="R111" i="6"/>
  <c r="R156" i="6"/>
  <c r="R157" i="6" s="1"/>
  <c r="R80" i="6"/>
  <c r="R120" i="6"/>
  <c r="R77" i="6"/>
  <c r="R147" i="6"/>
  <c r="R99" i="6"/>
  <c r="R82" i="6"/>
  <c r="R98" i="6"/>
  <c r="L138" i="6"/>
  <c r="R138" i="6" s="1"/>
  <c r="R109" i="6"/>
  <c r="R168" i="6" l="1"/>
  <c r="L168" i="6"/>
</calcChain>
</file>

<file path=xl/sharedStrings.xml><?xml version="1.0" encoding="utf-8"?>
<sst xmlns="http://schemas.openxmlformats.org/spreadsheetml/2006/main" count="370" uniqueCount="302">
  <si>
    <t>Total</t>
  </si>
  <si>
    <t>FEVEREIRO</t>
  </si>
  <si>
    <t>JANEIRO</t>
  </si>
  <si>
    <t>Serviços de Processamento de Dados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</si>
  <si>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</si>
  <si>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</si>
  <si>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</si>
  <si>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</si>
  <si>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</si>
  <si>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</si>
  <si>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</si>
  <si>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</si>
  <si>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</si>
  <si>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</si>
  <si>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</si>
  <si>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</si>
  <si>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Auditoria Contábil</t>
  </si>
  <si>
    <t>12.11.2009</t>
  </si>
  <si>
    <t>01.07.2010</t>
  </si>
  <si>
    <t>Planejamento e Organização de instituições de saúde</t>
  </si>
  <si>
    <t>15.02.2010</t>
  </si>
  <si>
    <t>11.04.2011</t>
  </si>
  <si>
    <t>Serviço de assesssoria e proteção radiológica</t>
  </si>
  <si>
    <t>Seviços de Esterilização de materiais médico-hospitalares</t>
  </si>
  <si>
    <t>Prestação de Serviços de Segurança do Trabalho</t>
  </si>
  <si>
    <t>Serviços Médicos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</si>
  <si>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</si>
  <si>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</si>
  <si>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</si>
  <si>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</si>
  <si>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</si>
  <si>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</si>
  <si>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</si>
  <si>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</si>
  <si>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03.11.2011</t>
  </si>
  <si>
    <t>16.12.2010</t>
  </si>
  <si>
    <t>02.03.2010</t>
  </si>
  <si>
    <t>08.03.2010</t>
  </si>
  <si>
    <t>09.03.2010</t>
  </si>
  <si>
    <t>02.04.2010</t>
  </si>
  <si>
    <t>10.03.2012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</si>
  <si>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</si>
  <si>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</si>
  <si>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</si>
  <si>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</si>
  <si>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</si>
  <si>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</si>
  <si>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</si>
  <si>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</si>
  <si>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10.613.946/0001-87</t>
  </si>
  <si>
    <t>AGOSTO</t>
  </si>
  <si>
    <t>SETEMBRO</t>
  </si>
  <si>
    <t>OUTUBRO</t>
  </si>
  <si>
    <t>NOVEMBRO</t>
  </si>
  <si>
    <t>DEZEMBRO</t>
  </si>
  <si>
    <t>20.861.526/0001-73</t>
  </si>
  <si>
    <t>Serviços Laboratoriais de controle de qualidade de água de abastecimento</t>
  </si>
  <si>
    <t>Serviços de Coleta de Lixo Hospitalar</t>
  </si>
  <si>
    <t>Coleta de Lixo Hospitalar</t>
  </si>
  <si>
    <t>Serviços de Exames Laboratoriais</t>
  </si>
  <si>
    <t>Serviços de Laboratório - Terceiros</t>
  </si>
  <si>
    <t>15.02.2009</t>
  </si>
  <si>
    <t>11.04.2010</t>
  </si>
  <si>
    <t>Serviços de Reprodução de Documentos</t>
  </si>
  <si>
    <t>10.883.685/0001-15</t>
  </si>
  <si>
    <t>Patologia/Citopatologia</t>
  </si>
  <si>
    <t>Controlador de Acesso/Portaria</t>
  </si>
  <si>
    <t>Lavagem e desinfecção de roupas</t>
  </si>
  <si>
    <t>Controle e de Infecção Ambulatorial</t>
  </si>
  <si>
    <t>Telecomunicações (Internet)</t>
  </si>
  <si>
    <t>Serviços de Publicidade e Propaganda</t>
  </si>
  <si>
    <t>Serviços de Locações Diversas</t>
  </si>
  <si>
    <t>Sistema Regional de Comunicação Andradina Ltda ME</t>
  </si>
  <si>
    <t>26.824.364/0001-80</t>
  </si>
  <si>
    <t>08.517.361/0001-11</t>
  </si>
  <si>
    <t>02.333.058/0001-82</t>
  </si>
  <si>
    <t>Hidroquimica - Laboratório e Serviços de Controle de Qualidade de Aguas Ltda - ME</t>
  </si>
  <si>
    <t>O.M.I. Comércio e Manutenção de Equipamentos de Informática Ltda ME</t>
  </si>
  <si>
    <t>Seguros</t>
  </si>
  <si>
    <t>Gases Medicinais</t>
  </si>
  <si>
    <t>Noronha e Noronha Com. De Gases Ltda</t>
  </si>
  <si>
    <t>07.086.661/0001-20</t>
  </si>
  <si>
    <t>Serviços  de Medicina do Trabalho</t>
  </si>
  <si>
    <t>Serviços de CCIA</t>
  </si>
  <si>
    <t>Seguro Predial</t>
  </si>
  <si>
    <t>Serviços de Publicidade</t>
  </si>
  <si>
    <t>Fornecimento de gases e cessão de equipamentos.</t>
  </si>
  <si>
    <t>CNPJ</t>
  </si>
  <si>
    <t>TOTAL</t>
  </si>
  <si>
    <t>Locação equipamentos</t>
  </si>
  <si>
    <t>Cessão gratuita de impressoras multifuncionais a laser</t>
  </si>
  <si>
    <t>CS Soluções em Software de Gestão Empresarial Ltda.</t>
  </si>
  <si>
    <t>01.958.002/0001-50</t>
  </si>
  <si>
    <t>Instalação, locação e atualização de Software</t>
  </si>
  <si>
    <t>E-People Soluções Tecnológicas</t>
  </si>
  <si>
    <t>03.693.940/0001-00</t>
  </si>
  <si>
    <t>Uso de Licenças de Software de imagens radiológicas</t>
  </si>
  <si>
    <t>Alcazar &amp; Santos Ltda</t>
  </si>
  <si>
    <t>Bruna Frare Ravagnani</t>
  </si>
  <si>
    <t>Castro &amp; Mazzo Serviços Médicos Rio Preto Ltda</t>
  </si>
  <si>
    <t>Clínica de Otorrinolaringologia de Lins Ltda</t>
  </si>
  <si>
    <t>Clínica Médica Cardiológica de Promissão Ltda.</t>
  </si>
  <si>
    <t>Clínica Médica Esteves Ltda</t>
  </si>
  <si>
    <t>Clinica Medica Protte &amp; Zacarone Ltda ME</t>
  </si>
  <si>
    <t>Clinica Medica Pupio Ltda ME</t>
  </si>
  <si>
    <t>CVP- Cirurgia Vascular Periferica Serv. Medicos Ltda</t>
  </si>
  <si>
    <t>E. V. Serviços de Diagnósticos Eireli</t>
  </si>
  <si>
    <t>Edyr Cunha Sanches</t>
  </si>
  <si>
    <t>França &amp; Guida Ltda.</t>
  </si>
  <si>
    <t>FVGM Clínica Médica Ltda.</t>
  </si>
  <si>
    <t>Godoy Laurenti e Robles Serviços Medicos Ltda</t>
  </si>
  <si>
    <t>Instituto de Patologia de Araçatuba S/S Ltda</t>
  </si>
  <si>
    <t>Instituto Médico Vaz Giroto Ltda.</t>
  </si>
  <si>
    <t>José Aparecido da Silva Clínica Médica</t>
  </si>
  <si>
    <t>Lafer Médica S/C Ltda.</t>
  </si>
  <si>
    <t>Laguna Endocrinologia e Cardiologia Mediva Ltda</t>
  </si>
  <si>
    <t>Lippelt Neto &amp; Gasparini da Silva Ltda – Me</t>
  </si>
  <si>
    <t>Machado &amp; Antunes Serviços Médicos Ltda-Me</t>
  </si>
  <si>
    <t>Mariana C. R. Monteiro Serviços Médicos</t>
  </si>
  <si>
    <t>Med Dias Azem Assistência Médica Ltda. EPP</t>
  </si>
  <si>
    <t>Medical Martines Clinica Médica Ltda</t>
  </si>
  <si>
    <t>S.M.I. Serviços de Medicina Integrada Sociedade Simples Ltda</t>
  </si>
  <si>
    <t>S.M.R. – Serviço Médico e Radiológico de Lins Ltda.</t>
  </si>
  <si>
    <t>Vanessa Paiva Fontoura Perez – Me</t>
  </si>
  <si>
    <t>27.843.153/0001-57</t>
  </si>
  <si>
    <t>19.902.064/0001-06</t>
  </si>
  <si>
    <t>15.692.697/0001-86</t>
  </si>
  <si>
    <t>07.853.607/0001-63</t>
  </si>
  <si>
    <t>20.267.286/0001-83</t>
  </si>
  <si>
    <t>05.894.603/0001-06</t>
  </si>
  <si>
    <t>10.319.781/0001-35</t>
  </si>
  <si>
    <t>26.570.304/0001-88</t>
  </si>
  <si>
    <t>13.927.859/0001-92</t>
  </si>
  <si>
    <t>10.708.497/0001-50</t>
  </si>
  <si>
    <t>18.147.676/0001-78</t>
  </si>
  <si>
    <t>13.348.196/0001-51</t>
  </si>
  <si>
    <t>15.005.708/0001-02</t>
  </si>
  <si>
    <t>18.381.497/0001-09</t>
  </si>
  <si>
    <t>12.350.126/0001-75</t>
  </si>
  <si>
    <t>51.106.110/0001-73</t>
  </si>
  <si>
    <t>14.556.469/0001-16</t>
  </si>
  <si>
    <t>12.979.817/0001-32</t>
  </si>
  <si>
    <t>03.510.157/0001-55</t>
  </si>
  <si>
    <t>15.319.856/0001-00</t>
  </si>
  <si>
    <t>20.482.844/0001-23</t>
  </si>
  <si>
    <t>15.189.168/0001-64</t>
  </si>
  <si>
    <t>13.659.391/0001-00</t>
  </si>
  <si>
    <t>12.123.959/0001-01</t>
  </si>
  <si>
    <t>01.960.357/0001-84</t>
  </si>
  <si>
    <t>57.269.615/0001-35</t>
  </si>
  <si>
    <t>14.920.493/0001-92</t>
  </si>
  <si>
    <t>Neurologia</t>
  </si>
  <si>
    <t>Ortopedia</t>
  </si>
  <si>
    <t>Cirurgia Plástica</t>
  </si>
  <si>
    <t>Ginecologia</t>
  </si>
  <si>
    <t>Cardiologia</t>
  </si>
  <si>
    <t>Proctologia e Colonoscopia</t>
  </si>
  <si>
    <t>Otorrinolaringologia</t>
  </si>
  <si>
    <t>Endocrinologia</t>
  </si>
  <si>
    <t>Urologia</t>
  </si>
  <si>
    <t>Endoscopia</t>
  </si>
  <si>
    <t>Gastroenterologia</t>
  </si>
  <si>
    <t>Reumatologia</t>
  </si>
  <si>
    <t>Cirurgia Vascular</t>
  </si>
  <si>
    <t>Gastroenterologia e Endoscopia</t>
  </si>
  <si>
    <t>Oftalmologia</t>
  </si>
  <si>
    <t>Pneumologia</t>
  </si>
  <si>
    <t>Radiologia</t>
  </si>
  <si>
    <t>Dermatologia</t>
  </si>
  <si>
    <t>Mastologia</t>
  </si>
  <si>
    <t>Ultrassonografia</t>
  </si>
  <si>
    <t>Radiologia e Gastroenterologia</t>
  </si>
  <si>
    <t>Serviços Laboratorias</t>
  </si>
  <si>
    <t>Pro-Rad Consultores em RadioProteção S/S Ltda.</t>
  </si>
  <si>
    <t>87.389.086/0001-74</t>
  </si>
  <si>
    <t>Oxetil Indústria e Comércio de Produtos Esterilizados Ltda.</t>
  </si>
  <si>
    <t>74.554.189/0001-09</t>
  </si>
  <si>
    <t>Prestação de Serviços de Manutenção e Suporte em Telefonia e Rede</t>
  </si>
  <si>
    <t>Torricelli Equipamentos Hospitalares Ltda Me</t>
  </si>
  <si>
    <t>20.151.318/0001-80</t>
  </si>
  <si>
    <t>Winaudio Desenvolvimento de Programas Ltda Me</t>
  </si>
  <si>
    <t>25.462.640/0001-44</t>
  </si>
  <si>
    <t>Licenciamento de Uso de Software</t>
  </si>
  <si>
    <t>Instituto S. Roucourt S/C Ltda</t>
  </si>
  <si>
    <t>Laboratório de Análises Clínicas Penapolis Ltda</t>
  </si>
  <si>
    <t>Cangussu Sampaio Clinica Medica Ltda</t>
  </si>
  <si>
    <t>Fraga Clinica Medica EIRELI</t>
  </si>
  <si>
    <t>Fabio Jose dos Santos Medicina</t>
  </si>
  <si>
    <t>11.839.184/0001-02</t>
  </si>
  <si>
    <t>01.554.644/0001-94</t>
  </si>
  <si>
    <t>24.326.677/0001-82</t>
  </si>
  <si>
    <t>23.276.285/0001-93</t>
  </si>
  <si>
    <t>51.086.742/0001-12</t>
  </si>
  <si>
    <t>Ensite Brasil Telecomunicações Ltda</t>
  </si>
  <si>
    <t>Serviços de Higienização Predial</t>
  </si>
  <si>
    <t>Guizzo Controle de Vetores e Pragas Eireli</t>
  </si>
  <si>
    <t>Lavebras Gestão de Texteis S.A</t>
  </si>
  <si>
    <t>Monte Azul Engenharia Ambiental Ltda</t>
  </si>
  <si>
    <t>Natalino Pereira Brito</t>
  </si>
  <si>
    <t>Otiniel Alves Rodrigues Mata - ME</t>
  </si>
  <si>
    <t>Software destinado a envio de SMS para pacientes - OFSYS SMS WEB</t>
  </si>
  <si>
    <t>Promed Santa Angela Comércio e Remoççoes Ltda</t>
  </si>
  <si>
    <t>Locação Veiculos</t>
  </si>
  <si>
    <t>S. de Souza Ribeiro Assessoria - ME</t>
  </si>
  <si>
    <t>Salutem Soluções Tecnologicas Ltda</t>
  </si>
  <si>
    <t>Locação de Software destinado a Gestão Ambulatorial - Salutem versão WEB</t>
  </si>
  <si>
    <t>Boliani Clinica Medica Ltda</t>
  </si>
  <si>
    <t>Caetano Oftalmologia Ltda</t>
  </si>
  <si>
    <t>Cau - Centro Avançado de Urologia de Marilia Ltda</t>
  </si>
  <si>
    <t>Clinica Proctoped Ltda</t>
  </si>
  <si>
    <t>LGA Serviços Medicos S/S Ltda</t>
  </si>
  <si>
    <t>Marcela Pereira Martinez</t>
  </si>
  <si>
    <t>Percinoto Clinica Medica Ltda</t>
  </si>
  <si>
    <t>Serviços Medicos Especializados Noroeste Paulista Ltda ME</t>
  </si>
  <si>
    <t>21.925.019/0001-19</t>
  </si>
  <si>
    <t>29.582.037/0001-57</t>
  </si>
  <si>
    <t>C.C.I. Clinica Cardiovascular Invernise EPP</t>
  </si>
  <si>
    <t>10.866.025/0001-26</t>
  </si>
  <si>
    <t>32.396.642/0001-48</t>
  </si>
  <si>
    <t>29.103.554/0001-04</t>
  </si>
  <si>
    <t>32.764.646/0001-31</t>
  </si>
  <si>
    <t>28.110.950/0001-98</t>
  </si>
  <si>
    <t>31.151.739/0001-28</t>
  </si>
  <si>
    <t>22.055.512/0001-98</t>
  </si>
  <si>
    <t>30.194.541/0001-69</t>
  </si>
  <si>
    <t>00.152.246/0001-89</t>
  </si>
  <si>
    <t>30.778.650/0001-23</t>
  </si>
  <si>
    <t>06.272.575/0077-48</t>
  </si>
  <si>
    <t>67.407.882/0001-85</t>
  </si>
  <si>
    <t>07.474.132/0001-02</t>
  </si>
  <si>
    <t>23.561.918/0001-05</t>
  </si>
  <si>
    <t>22.688.290/0001-40</t>
  </si>
  <si>
    <t>Porto Seguro Cia. De Seguros Gerais</t>
  </si>
  <si>
    <t>61.198.164/0001-60</t>
  </si>
  <si>
    <t>Nascimento e Jeronimo Ltda</t>
  </si>
  <si>
    <t>29.930.604/0001-19</t>
  </si>
  <si>
    <t>Cibele Sabrina Vieira Mata</t>
  </si>
  <si>
    <t>34.251.681/0001-82</t>
  </si>
  <si>
    <t>Mazzucca &amp; Fiorini Serviços de Saude Ltda</t>
  </si>
  <si>
    <t>07.729.336/0001-39</t>
  </si>
  <si>
    <t>Serviços de Matriciamento</t>
  </si>
  <si>
    <t>serviços médicos para desenvolvimento e manutenção do projeto para matriciamento</t>
  </si>
  <si>
    <t>Syspec Informatica ltda</t>
  </si>
  <si>
    <t>67.220.871/0001-91</t>
  </si>
  <si>
    <t>Locação de Software destinado a Gestão Ambulatorial -Syspec Informatica</t>
  </si>
  <si>
    <t>Planisa Planejamento e Organiz. Instit. Saude S/S ltda</t>
  </si>
  <si>
    <t>58.921.792/0001-17</t>
  </si>
  <si>
    <t>Sapra Landauer Serv. De Assessoria e Prot. Radiologica Ltda</t>
  </si>
  <si>
    <t>50.429.810/0001-36</t>
  </si>
  <si>
    <t>Master Prime Auditoria e Assessoria Contabil Eireli</t>
  </si>
  <si>
    <t>02.728.036/0001-11</t>
  </si>
  <si>
    <t>Auditoria e Assrssoria</t>
  </si>
  <si>
    <t>Technolaser Cartuchos Ltda ME</t>
  </si>
  <si>
    <t>05.978.864/0001-04</t>
  </si>
  <si>
    <t>Nitroata Representações Eireli ME</t>
  </si>
  <si>
    <t>23.212.144/0001-07</t>
  </si>
  <si>
    <t xml:space="preserve">Fornecimento de gases </t>
  </si>
  <si>
    <t>Clinica Medica Ana C. Gomes Ltda</t>
  </si>
  <si>
    <t>35.696.242/0001-46</t>
  </si>
  <si>
    <t>Iconecta Informatica Ltda</t>
  </si>
  <si>
    <t>07.567.567/0001-93</t>
  </si>
  <si>
    <t>hospedagem  Web</t>
  </si>
  <si>
    <t>Sodexo Pass do Brasil Serv. E Com. S.a</t>
  </si>
  <si>
    <t xml:space="preserve">Cesta Basica/ Cartão Alimentação </t>
  </si>
  <si>
    <t>Cartão Alimentação</t>
  </si>
  <si>
    <t>69.034.668/0001-56</t>
  </si>
  <si>
    <t>R.R. Ferreira Contabilidade Eireli</t>
  </si>
  <si>
    <t>14.977.378/0001-54</t>
  </si>
  <si>
    <t xml:space="preserve">Assessoria Contabil </t>
  </si>
  <si>
    <t xml:space="preserve">Lucimar B. de Moraes </t>
  </si>
  <si>
    <t>38.266.212/0001-98</t>
  </si>
  <si>
    <t>Bionexo do Brasil Solucoes Digitais Eireli</t>
  </si>
  <si>
    <t xml:space="preserve">Locação de Software </t>
  </si>
  <si>
    <t>04.069.709/0001-02</t>
  </si>
  <si>
    <t xml:space="preserve">Honorarios Advocaticios </t>
  </si>
  <si>
    <t>Rodrigues &amp; Rosseto Sociedade de Advogados</t>
  </si>
  <si>
    <t>08.999.057/0001-58</t>
  </si>
  <si>
    <t>Clinica Vitale Ltda</t>
  </si>
  <si>
    <t>32.302.720/0001-06</t>
  </si>
  <si>
    <t>Acs Auditoria e Consultoria Contabil</t>
  </si>
  <si>
    <t xml:space="preserve">NCG Gases Ltda </t>
  </si>
  <si>
    <t>18.076.538.0001-45</t>
  </si>
  <si>
    <t xml:space="preserve">Edyr Cunha Sanches </t>
  </si>
  <si>
    <t>Tecnomega Tecnologia Da Informação LTDA</t>
  </si>
  <si>
    <t>36.172.511/0001-38</t>
  </si>
  <si>
    <t>Locação de Software destinado a digitalização de prontuarios médicos eletronicos, certificado digitalmente com segurança e criptografia - salutem doc</t>
  </si>
  <si>
    <t>CLINICA CARDIOLDENTIS LTDA</t>
  </si>
  <si>
    <t>RELAÇÃO DE CONTRATOS - 2021</t>
  </si>
  <si>
    <t>RICARDO PROTTE PEDRO CLINICA MEDICA LTDA</t>
  </si>
  <si>
    <t>41.679.074/0001-83</t>
  </si>
  <si>
    <t xml:space="preserve">Nucleo Fiscal Com. E Soluçoes Fiscais Eireli </t>
  </si>
  <si>
    <t>13.797.961/0001-10</t>
  </si>
  <si>
    <t xml:space="preserve">Consultoria Tecnica </t>
  </si>
  <si>
    <t>Telefonica Brasil S/a</t>
  </si>
  <si>
    <t>02.558.157/0001-62</t>
  </si>
  <si>
    <t xml:space="preserve">Softmatic Sistemas Automaticos de Infomatica ltda </t>
  </si>
  <si>
    <t>58.119.371/0006-81</t>
  </si>
  <si>
    <t>LOCALMED DIAGNOSTICOS MEDICOS LTDA</t>
  </si>
  <si>
    <t>11.510.215/0001-79</t>
  </si>
  <si>
    <t>BEN BENEFICIOS E SERVICOS S.A.</t>
  </si>
  <si>
    <t>30.798.783/0001-61</t>
  </si>
  <si>
    <t xml:space="preserve">Serviços Desinsetização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</si>
</sst>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7">
    <xf numFmtId="0" fontId="0" fillId="0" borderId="0" xfId="0"/>
    <xf numFmtId="165" fontId="3" fillId="0" borderId="0" xfId="0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5" applyFont="1" applyFill="1" applyBorder="1" applyAlignment="1">
      <alignment wrapText="1"/>
    </xf>
    <xf numFmtId="164" fontId="3" fillId="0" borderId="1" xfId="5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5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horizontal="center" wrapText="1"/>
    </xf>
    <xf numFmtId="165" fontId="3" fillId="0" borderId="1" xfId="0" applyNumberFormat="1" applyFont="1" applyFill="1" applyBorder="1"/>
    <xf numFmtId="164" fontId="3" fillId="0" borderId="1" xfId="5" applyFont="1" applyFill="1" applyBorder="1" applyAlignment="1"/>
    <xf numFmtId="164" fontId="3" fillId="0" borderId="1" xfId="5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0" fontId="4" fillId="2" borderId="1" xfId="0" applyFont="1" applyFill="1" applyBorder="1" applyAlignment="1"/>
    <xf numFmtId="164" fontId="4" fillId="2" borderId="1" xfId="5" applyFont="1" applyFill="1" applyBorder="1" applyAlignment="1"/>
    <xf numFmtId="0" fontId="3" fillId="0" borderId="0" xfId="0" applyFont="1" applyAlignment="1"/>
    <xf numFmtId="164" fontId="3" fillId="0" borderId="0" xfId="5" applyFont="1" applyAlignment="1"/>
    <xf numFmtId="164" fontId="3" fillId="0" borderId="0" xfId="5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/>
    <xf numFmtId="164" fontId="4" fillId="2" borderId="1" xfId="5" applyFont="1" applyFill="1" applyBorder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4" fontId="3" fillId="4" borderId="1" xfId="5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5" fontId="3" fillId="0" borderId="1" xfId="0" applyNumberFormat="1" applyFont="1" applyBorder="1"/>
    <xf numFmtId="165" fontId="3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164" fontId="4" fillId="0" borderId="1" xfId="5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wrapText="1"/>
    </xf>
    <xf numFmtId="164" fontId="4" fillId="0" borderId="0" xfId="5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1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3" fillId="0" borderId="1" xfId="5" applyFont="1" applyFill="1" applyBorder="1" applyAlignment="1">
      <alignment vertical="center" wrapText="1"/>
    </xf>
    <xf numFmtId="164" fontId="3" fillId="0" borderId="1" xfId="5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4" fillId="4" borderId="1" xfId="5" applyFont="1" applyFill="1" applyBorder="1" applyAlignment="1"/>
    <xf numFmtId="164" fontId="4" fillId="4" borderId="1" xfId="5" applyFont="1" applyFill="1" applyBorder="1" applyAlignment="1">
      <alignment horizontal="center"/>
    </xf>
    <xf numFmtId="164" fontId="4" fillId="4" borderId="1" xfId="5" applyFont="1" applyFill="1" applyBorder="1" applyAlignment="1">
      <alignment horizontal="center" vertical="center"/>
    </xf>
    <xf numFmtId="164" fontId="4" fillId="4" borderId="1" xfId="5" applyFont="1" applyFill="1" applyBorder="1" applyAlignment="1">
      <alignment horizontal="center" wrapText="1"/>
    </xf>
    <xf numFmtId="164" fontId="7" fillId="4" borderId="1" xfId="5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64" fontId="5" fillId="0" borderId="1" xfId="5" applyFont="1" applyFill="1" applyBorder="1" applyAlignment="1">
      <alignment horizontal="center" wrapText="1"/>
    </xf>
    <xf numFmtId="164" fontId="3" fillId="0" borderId="3" xfId="5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4" borderId="3" xfId="0" applyNumberFormat="1" applyFont="1" applyFill="1" applyBorder="1" applyAlignment="1">
      <alignment horizontal="left" wrapText="1"/>
    </xf>
    <xf numFmtId="165" fontId="3" fillId="0" borderId="3" xfId="0" applyNumberFormat="1" applyFont="1" applyBorder="1" applyAlignment="1">
      <alignment vertical="center" wrapText="1"/>
    </xf>
    <xf numFmtId="0" fontId="3" fillId="4" borderId="3" xfId="0" applyFont="1" applyFill="1" applyBorder="1" applyAlignment="1">
      <alignment horizontal="left" wrapText="1"/>
    </xf>
    <xf numFmtId="164" fontId="5" fillId="0" borderId="3" xfId="5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/>
    <xf numFmtId="0" fontId="3" fillId="0" borderId="3" xfId="0" applyNumberFormat="1" applyFont="1" applyFill="1" applyBorder="1" applyAlignment="1">
      <alignment horizontal="left" wrapText="1"/>
    </xf>
    <xf numFmtId="165" fontId="3" fillId="2" borderId="4" xfId="0" applyNumberFormat="1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165" fontId="3" fillId="2" borderId="5" xfId="0" applyNumberFormat="1" applyFont="1" applyFill="1" applyBorder="1" applyAlignment="1">
      <alignment wrapText="1"/>
    </xf>
    <xf numFmtId="165" fontId="3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165" fontId="3" fillId="2" borderId="4" xfId="0" applyNumberFormat="1" applyFont="1" applyFill="1" applyBorder="1"/>
    <xf numFmtId="165" fontId="3" fillId="0" borderId="3" xfId="0" applyNumberFormat="1" applyFont="1" applyFill="1" applyBorder="1"/>
    <xf numFmtId="165" fontId="3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/>
    <xf numFmtId="165" fontId="3" fillId="0" borderId="3" xfId="0" applyNumberFormat="1" applyFont="1" applyBorder="1"/>
    <xf numFmtId="165" fontId="3" fillId="0" borderId="4" xfId="0" applyNumberFormat="1" applyFont="1" applyBorder="1" applyAlignment="1">
      <alignment wrapText="1"/>
    </xf>
    <xf numFmtId="165" fontId="3" fillId="0" borderId="4" xfId="0" applyNumberFormat="1" applyFont="1" applyBorder="1"/>
    <xf numFmtId="0" fontId="3" fillId="0" borderId="0" xfId="0" applyFont="1" applyFill="1" applyBorder="1"/>
    <xf numFmtId="164" fontId="5" fillId="0" borderId="1" xfId="0" applyNumberFormat="1" applyFont="1" applyFill="1" applyBorder="1" applyAlignment="1">
      <alignment horizontal="left" wrapText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 applyAlignment="1"/>
    <xf numFmtId="43" fontId="4" fillId="0" borderId="0" xfId="0" applyNumberFormat="1" applyFont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3" fillId="0" borderId="3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4" fontId="5" fillId="4" borderId="1" xfId="5" applyFont="1" applyFill="1" applyBorder="1" applyAlignment="1">
      <alignment horizontal="center" wrapText="1"/>
    </xf>
    <xf numFmtId="164" fontId="5" fillId="4" borderId="1" xfId="5" applyFont="1" applyFill="1" applyBorder="1" applyAlignment="1">
      <alignment wrapText="1"/>
    </xf>
    <xf numFmtId="164" fontId="5" fillId="4" borderId="3" xfId="5" applyFont="1" applyFill="1" applyBorder="1" applyAlignment="1">
      <alignment horizontal="center" wrapText="1"/>
    </xf>
    <xf numFmtId="164" fontId="3" fillId="4" borderId="3" xfId="5" applyFont="1" applyFill="1" applyBorder="1" applyAlignment="1">
      <alignment wrapText="1"/>
    </xf>
    <xf numFmtId="164" fontId="4" fillId="4" borderId="0" xfId="5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5" applyFont="1" applyFill="1" applyBorder="1" applyAlignment="1">
      <alignment wrapText="1"/>
    </xf>
    <xf numFmtId="165" fontId="3" fillId="4" borderId="0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164" fontId="3" fillId="4" borderId="1" xfId="5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5" applyFont="1" applyFill="1" applyBorder="1" applyAlignment="1">
      <alignment horizontal="left"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/>
    <xf numFmtId="164" fontId="4" fillId="4" borderId="0" xfId="5" applyFont="1" applyFill="1" applyBorder="1"/>
    <xf numFmtId="165" fontId="3" fillId="4" borderId="0" xfId="0" applyNumberFormat="1" applyFont="1" applyFill="1" applyBorder="1"/>
    <xf numFmtId="0" fontId="3" fillId="4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4" fontId="6" fillId="2" borderId="3" xfId="5" applyFont="1" applyFill="1" applyBorder="1" applyAlignment="1">
      <alignment horizontal="center" vertical="center" wrapText="1"/>
    </xf>
    <xf numFmtId="164" fontId="6" fillId="2" borderId="4" xfId="5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Separador de milhares 2" xfId="3"/>
    <cellStyle name="Separador de milhares 3" xfId="4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66675</xdr:rowOff>
    </xdr:from>
    <xdr:to>
      <xdr:col>3</xdr:col>
      <xdr:colOff>361948</xdr:colOff>
      <xdr:row>4</xdr:row>
      <xdr:rowOff>47626</xdr:rowOff>
    </xdr:to>
    <xdr:pic>
      <xdr:nvPicPr>
        <xdr:cNvPr id="3" name="Imagem 1" descr="ame_pequeno">
          <a:extLst>
            <a:ext uri="{FF2B5EF4-FFF2-40B4-BE49-F238E27FC236}">
              <a16:creationId xmlns="" xmlns:a16="http://schemas.microsoft.com/office/drawing/2014/main" id="{51478031-1C53-464E-9A78-68DBC6E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4" y="66675"/>
          <a:ext cx="1847849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showGridLines="0" tabSelected="1" topLeftCell="C134" zoomScaleNormal="100" workbookViewId="0">
      <selection activeCell="M172" sqref="M172"/>
    </sheetView>
  </sheetViews>
  <sheetFormatPr defaultRowHeight="11.25" x14ac:dyDescent="0.2"/>
  <cols>
    <col min="1" max="1" width="11.28515625" style="1" hidden="1" customWidth="1"/>
    <col min="2" max="2" width="14.85546875" style="2" hidden="1" customWidth="1"/>
    <col min="3" max="3" width="61.7109375" style="31" customWidth="1"/>
    <col min="4" max="4" width="16.5703125" style="31" customWidth="1"/>
    <col min="5" max="5" width="23.28515625" style="31" customWidth="1"/>
    <col min="6" max="6" width="9.28515625" style="31" customWidth="1"/>
    <col min="7" max="9" width="9.28515625" style="32" customWidth="1"/>
    <col min="10" max="10" width="9.28515625" style="33" customWidth="1"/>
    <col min="11" max="11" width="9.28515625" style="123" customWidth="1"/>
    <col min="12" max="14" width="9.28515625" style="34" customWidth="1"/>
    <col min="15" max="15" width="9.42578125" style="34" customWidth="1"/>
    <col min="16" max="16" width="9.28515625" style="34" customWidth="1"/>
    <col min="17" max="17" width="9.28515625" style="33" customWidth="1"/>
    <col min="18" max="18" width="10.5703125" style="54" customWidth="1"/>
    <col min="19" max="16384" width="9.140625" style="3"/>
  </cols>
  <sheetData>
    <row r="1" spans="1:26" ht="15" customHeight="1" x14ac:dyDescent="0.2"/>
    <row r="2" spans="1:26" ht="15" customHeight="1" x14ac:dyDescent="0.35">
      <c r="C2" s="148" t="s">
        <v>287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26" ht="15" customHeight="1" x14ac:dyDescent="0.2"/>
    <row r="4" spans="1:26" ht="15" customHeight="1" x14ac:dyDescent="0.2"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26" ht="15" customHeight="1" x14ac:dyDescent="0.2"/>
    <row r="6" spans="1:26" ht="11.25" customHeight="1" x14ac:dyDescent="0.2">
      <c r="A6" s="149" t="s">
        <v>10</v>
      </c>
      <c r="B6" s="149" t="s">
        <v>11</v>
      </c>
      <c r="C6" s="153" t="s">
        <v>12</v>
      </c>
      <c r="D6" s="155" t="s">
        <v>87</v>
      </c>
      <c r="E6" s="153" t="s">
        <v>13</v>
      </c>
      <c r="F6" s="151" t="s">
        <v>2</v>
      </c>
      <c r="G6" s="151" t="s">
        <v>1</v>
      </c>
      <c r="H6" s="151" t="s">
        <v>44</v>
      </c>
      <c r="I6" s="151" t="s">
        <v>45</v>
      </c>
      <c r="J6" s="153" t="s">
        <v>46</v>
      </c>
      <c r="K6" s="153" t="s">
        <v>47</v>
      </c>
      <c r="L6" s="153" t="s">
        <v>48</v>
      </c>
      <c r="M6" s="153" t="s">
        <v>50</v>
      </c>
      <c r="N6" s="153" t="s">
        <v>51</v>
      </c>
      <c r="O6" s="153" t="s">
        <v>52</v>
      </c>
      <c r="P6" s="153" t="s">
        <v>53</v>
      </c>
      <c r="Q6" s="151" t="s">
        <v>54</v>
      </c>
      <c r="R6" s="151" t="s">
        <v>88</v>
      </c>
    </row>
    <row r="7" spans="1:26" s="4" customFormat="1" x14ac:dyDescent="0.2">
      <c r="A7" s="150"/>
      <c r="B7" s="150"/>
      <c r="C7" s="154"/>
      <c r="D7" s="156"/>
      <c r="E7" s="154"/>
      <c r="F7" s="152"/>
      <c r="G7" s="152"/>
      <c r="H7" s="152"/>
      <c r="I7" s="152"/>
      <c r="J7" s="154"/>
      <c r="K7" s="154"/>
      <c r="L7" s="154"/>
      <c r="M7" s="154"/>
      <c r="N7" s="154"/>
      <c r="O7" s="154"/>
      <c r="P7" s="154"/>
      <c r="Q7" s="152"/>
      <c r="R7" s="152"/>
    </row>
    <row r="8" spans="1:26" s="4" customFormat="1" ht="11.25" customHeight="1" x14ac:dyDescent="0.2">
      <c r="A8" s="147" t="s">
        <v>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26" s="64" customFormat="1" ht="22.5" x14ac:dyDescent="0.2">
      <c r="A9" s="60"/>
      <c r="B9" s="60"/>
      <c r="C9" s="55" t="s">
        <v>91</v>
      </c>
      <c r="D9" s="82" t="s">
        <v>92</v>
      </c>
      <c r="E9" s="55" t="s">
        <v>93</v>
      </c>
      <c r="F9" s="80">
        <f>1487+954</f>
        <v>2441</v>
      </c>
      <c r="G9" s="80">
        <f>867.81+1352.44</f>
        <v>2220.25</v>
      </c>
      <c r="H9" s="80">
        <f>867.81+1352.44</f>
        <v>2220.25</v>
      </c>
      <c r="I9" s="80">
        <f>1352.44+867.81</f>
        <v>2220.25</v>
      </c>
      <c r="J9" s="80">
        <f>867.81+1352.44</f>
        <v>2220.25</v>
      </c>
      <c r="K9" s="124">
        <f>1352.44+867.81</f>
        <v>2220.25</v>
      </c>
      <c r="L9" s="80">
        <f>867.81+1352.44</f>
        <v>2220.25</v>
      </c>
      <c r="M9" s="80">
        <f>1352.44+867.81</f>
        <v>2220.25</v>
      </c>
      <c r="N9" s="80">
        <f>867.81+1352.44</f>
        <v>2220.25</v>
      </c>
      <c r="O9" s="80">
        <f>867.81+1352.44</f>
        <v>2220.25</v>
      </c>
      <c r="P9" s="80">
        <v>867.81</v>
      </c>
      <c r="Q9" s="80">
        <v>867.81</v>
      </c>
      <c r="R9" s="77">
        <f>SUM(F9:Q9)</f>
        <v>24158.870000000003</v>
      </c>
      <c r="S9" s="62"/>
      <c r="T9" s="62"/>
      <c r="U9" s="62"/>
      <c r="V9" s="62"/>
      <c r="W9" s="62"/>
      <c r="X9" s="62"/>
      <c r="Y9" s="62"/>
      <c r="Z9" s="62"/>
    </row>
    <row r="10" spans="1:26" s="64" customFormat="1" ht="22.5" x14ac:dyDescent="0.2">
      <c r="A10" s="60"/>
      <c r="B10" s="60"/>
      <c r="C10" s="55" t="s">
        <v>295</v>
      </c>
      <c r="D10" s="82" t="s">
        <v>296</v>
      </c>
      <c r="E10" s="55" t="s">
        <v>93</v>
      </c>
      <c r="F10" s="80"/>
      <c r="G10" s="80"/>
      <c r="H10" s="80"/>
      <c r="I10" s="80"/>
      <c r="J10" s="80"/>
      <c r="K10" s="124"/>
      <c r="L10" s="80"/>
      <c r="M10" s="80"/>
      <c r="N10" s="80"/>
      <c r="O10" s="80">
        <v>344</v>
      </c>
      <c r="P10" s="80">
        <v>344</v>
      </c>
      <c r="Q10" s="80">
        <v>344</v>
      </c>
      <c r="R10" s="77">
        <f t="shared" ref="R10:R19" si="0">SUM(F10:Q10)</f>
        <v>1032</v>
      </c>
      <c r="S10" s="62"/>
      <c r="T10" s="62"/>
      <c r="U10" s="62"/>
      <c r="V10" s="62"/>
      <c r="W10" s="62"/>
      <c r="X10" s="62"/>
      <c r="Y10" s="62"/>
      <c r="Z10" s="62"/>
    </row>
    <row r="11" spans="1:26" s="62" customFormat="1" ht="22.5" x14ac:dyDescent="0.2">
      <c r="A11" s="60" t="s">
        <v>17</v>
      </c>
      <c r="B11" s="60" t="s">
        <v>15</v>
      </c>
      <c r="C11" s="55" t="s">
        <v>94</v>
      </c>
      <c r="D11" s="82" t="s">
        <v>95</v>
      </c>
      <c r="E11" s="55" t="s">
        <v>96</v>
      </c>
      <c r="F11" s="40">
        <v>2154.0700000000002</v>
      </c>
      <c r="G11" s="40">
        <v>1938.66</v>
      </c>
      <c r="H11" s="40">
        <v>1938.67</v>
      </c>
      <c r="I11" s="40">
        <v>1938.67</v>
      </c>
      <c r="J11" s="40">
        <v>1938.66</v>
      </c>
      <c r="K11" s="125">
        <v>1938.66</v>
      </c>
      <c r="L11" s="40">
        <v>1938.66</v>
      </c>
      <c r="M11" s="40">
        <v>1938.66</v>
      </c>
      <c r="N11" s="40">
        <v>1938.66</v>
      </c>
      <c r="O11" s="40">
        <v>1938.66</v>
      </c>
      <c r="P11" s="40">
        <v>1938.66</v>
      </c>
      <c r="Q11" s="40">
        <v>1938.66</v>
      </c>
      <c r="R11" s="77">
        <f t="shared" si="0"/>
        <v>23479.350000000002</v>
      </c>
    </row>
    <row r="12" spans="1:26" s="58" customFormat="1" ht="33.75" hidden="1" x14ac:dyDescent="0.2">
      <c r="A12" s="84"/>
      <c r="B12" s="84"/>
      <c r="C12" s="70" t="s">
        <v>199</v>
      </c>
      <c r="D12" s="85" t="s">
        <v>214</v>
      </c>
      <c r="E12" s="70" t="s">
        <v>200</v>
      </c>
      <c r="F12" s="86">
        <v>0</v>
      </c>
      <c r="G12" s="86"/>
      <c r="H12" s="86"/>
      <c r="I12" s="86"/>
      <c r="J12" s="86"/>
      <c r="K12" s="126"/>
      <c r="L12" s="86"/>
      <c r="M12" s="86"/>
      <c r="N12" s="86"/>
      <c r="O12" s="86"/>
      <c r="P12" s="86"/>
      <c r="Q12" s="86">
        <v>0</v>
      </c>
      <c r="R12" s="77">
        <f t="shared" si="0"/>
        <v>0</v>
      </c>
      <c r="S12" s="62"/>
      <c r="T12" s="62"/>
      <c r="U12" s="62"/>
      <c r="V12" s="62"/>
      <c r="W12" s="62"/>
      <c r="X12" s="62"/>
      <c r="Y12" s="62"/>
      <c r="Z12" s="62"/>
    </row>
    <row r="13" spans="1:26" s="58" customFormat="1" ht="22.5" customHeight="1" x14ac:dyDescent="0.2">
      <c r="A13" s="69"/>
      <c r="B13" s="69"/>
      <c r="C13" s="70" t="s">
        <v>204</v>
      </c>
      <c r="D13" s="83" t="s">
        <v>215</v>
      </c>
      <c r="E13" s="71" t="s">
        <v>205</v>
      </c>
      <c r="F13" s="81">
        <v>13950</v>
      </c>
      <c r="G13" s="81">
        <v>0</v>
      </c>
      <c r="H13" s="81">
        <v>0</v>
      </c>
      <c r="I13" s="81">
        <v>0</v>
      </c>
      <c r="J13" s="81">
        <v>0</v>
      </c>
      <c r="K13" s="127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77">
        <f t="shared" si="0"/>
        <v>13950</v>
      </c>
      <c r="S13" s="62"/>
      <c r="T13" s="62"/>
      <c r="U13" s="62"/>
      <c r="V13" s="62"/>
      <c r="W13" s="62"/>
      <c r="X13" s="62"/>
      <c r="Y13" s="62"/>
      <c r="Z13" s="62"/>
    </row>
    <row r="14" spans="1:26" s="58" customFormat="1" ht="22.5" customHeight="1" x14ac:dyDescent="0.2">
      <c r="A14" s="72"/>
      <c r="B14" s="72"/>
      <c r="C14" s="55" t="s">
        <v>180</v>
      </c>
      <c r="D14" s="10" t="s">
        <v>181</v>
      </c>
      <c r="E14" s="61" t="s">
        <v>182</v>
      </c>
      <c r="F14" s="81"/>
      <c r="G14" s="81">
        <v>1045</v>
      </c>
      <c r="H14" s="81">
        <v>0</v>
      </c>
      <c r="I14" s="81">
        <v>0</v>
      </c>
      <c r="J14" s="81">
        <v>0</v>
      </c>
      <c r="K14" s="127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77">
        <f t="shared" si="0"/>
        <v>1045</v>
      </c>
      <c r="S14" s="62"/>
      <c r="T14" s="62"/>
      <c r="U14" s="62"/>
      <c r="V14" s="62"/>
      <c r="W14" s="62"/>
      <c r="X14" s="62"/>
      <c r="Y14" s="62"/>
      <c r="Z14" s="62"/>
    </row>
    <row r="15" spans="1:26" s="58" customFormat="1" ht="33.75" x14ac:dyDescent="0.2">
      <c r="A15" s="72"/>
      <c r="B15" s="72"/>
      <c r="C15" s="55" t="s">
        <v>242</v>
      </c>
      <c r="D15" s="10" t="s">
        <v>243</v>
      </c>
      <c r="E15" s="71" t="s">
        <v>244</v>
      </c>
      <c r="F15" s="81">
        <v>16100</v>
      </c>
      <c r="G15" s="81">
        <v>14490</v>
      </c>
      <c r="H15" s="81">
        <v>14490</v>
      </c>
      <c r="I15" s="81">
        <v>14490</v>
      </c>
      <c r="J15" s="81">
        <v>14490</v>
      </c>
      <c r="K15" s="127">
        <v>14490</v>
      </c>
      <c r="L15" s="81">
        <v>15658</v>
      </c>
      <c r="M15" s="81">
        <v>15658</v>
      </c>
      <c r="N15" s="81">
        <v>15658</v>
      </c>
      <c r="O15" s="81">
        <v>15658</v>
      </c>
      <c r="P15" s="81">
        <v>15658</v>
      </c>
      <c r="Q15" s="81">
        <v>15658</v>
      </c>
      <c r="R15" s="77">
        <f t="shared" si="0"/>
        <v>182498</v>
      </c>
      <c r="S15" s="62"/>
      <c r="T15" s="62"/>
      <c r="U15" s="62"/>
      <c r="V15" s="62"/>
      <c r="W15" s="62"/>
      <c r="X15" s="62"/>
      <c r="Y15" s="62"/>
      <c r="Z15" s="62"/>
    </row>
    <row r="16" spans="1:26" s="58" customFormat="1" x14ac:dyDescent="0.2">
      <c r="A16" s="72"/>
      <c r="B16" s="72"/>
      <c r="C16" s="55" t="s">
        <v>259</v>
      </c>
      <c r="D16" s="10" t="s">
        <v>260</v>
      </c>
      <c r="E16" s="55" t="s">
        <v>261</v>
      </c>
      <c r="F16" s="81">
        <v>0</v>
      </c>
      <c r="G16" s="81"/>
      <c r="H16" s="81"/>
      <c r="I16" s="81"/>
      <c r="J16" s="81"/>
      <c r="K16" s="127"/>
      <c r="L16" s="81"/>
      <c r="M16" s="81">
        <v>100</v>
      </c>
      <c r="N16" s="81">
        <v>0</v>
      </c>
      <c r="O16" s="81">
        <v>0</v>
      </c>
      <c r="P16" s="81">
        <v>0</v>
      </c>
      <c r="Q16" s="81">
        <v>3400</v>
      </c>
      <c r="R16" s="77">
        <f t="shared" si="0"/>
        <v>3500</v>
      </c>
      <c r="S16" s="62"/>
      <c r="T16" s="62"/>
      <c r="U16" s="62"/>
      <c r="V16" s="62"/>
      <c r="W16" s="62"/>
      <c r="X16" s="62"/>
      <c r="Y16" s="62"/>
      <c r="Z16" s="62"/>
    </row>
    <row r="17" spans="1:26" s="58" customFormat="1" ht="56.25" x14ac:dyDescent="0.2">
      <c r="A17" s="72"/>
      <c r="B17" s="72"/>
      <c r="C17" s="55" t="s">
        <v>242</v>
      </c>
      <c r="D17" s="10" t="s">
        <v>243</v>
      </c>
      <c r="E17" s="70" t="s">
        <v>285</v>
      </c>
      <c r="F17" s="81">
        <v>0</v>
      </c>
      <c r="G17" s="81">
        <v>0</v>
      </c>
      <c r="H17" s="81">
        <v>0</v>
      </c>
      <c r="I17" s="81">
        <v>9980</v>
      </c>
      <c r="J17" s="81">
        <v>9980</v>
      </c>
      <c r="K17" s="127">
        <v>9980</v>
      </c>
      <c r="L17" s="81">
        <v>9980</v>
      </c>
      <c r="M17" s="81">
        <v>9980</v>
      </c>
      <c r="N17" s="81">
        <v>9980</v>
      </c>
      <c r="O17" s="81">
        <v>9980</v>
      </c>
      <c r="P17" s="81">
        <v>9980</v>
      </c>
      <c r="Q17" s="81">
        <v>9980</v>
      </c>
      <c r="R17" s="77">
        <f t="shared" si="0"/>
        <v>89820</v>
      </c>
      <c r="S17" s="62"/>
      <c r="T17" s="62"/>
      <c r="U17" s="62"/>
      <c r="V17" s="62"/>
      <c r="W17" s="62"/>
      <c r="X17" s="62"/>
      <c r="Y17" s="62"/>
      <c r="Z17" s="62"/>
    </row>
    <row r="18" spans="1:26" s="58" customFormat="1" x14ac:dyDescent="0.2">
      <c r="A18" s="72"/>
      <c r="B18" s="72"/>
      <c r="C18" s="55" t="s">
        <v>271</v>
      </c>
      <c r="D18" s="10" t="s">
        <v>273</v>
      </c>
      <c r="E18" s="71" t="s">
        <v>272</v>
      </c>
      <c r="F18" s="81">
        <v>844.2</v>
      </c>
      <c r="G18" s="81">
        <v>844.2</v>
      </c>
      <c r="H18" s="81">
        <v>844.2</v>
      </c>
      <c r="I18" s="81">
        <v>844.2</v>
      </c>
      <c r="J18" s="81">
        <v>844.2</v>
      </c>
      <c r="K18" s="127">
        <v>844.2</v>
      </c>
      <c r="L18" s="81">
        <v>844.2</v>
      </c>
      <c r="M18" s="81">
        <v>844.2</v>
      </c>
      <c r="N18" s="81">
        <v>844.2</v>
      </c>
      <c r="O18" s="81">
        <v>885.06</v>
      </c>
      <c r="P18" s="81">
        <v>885.06</v>
      </c>
      <c r="Q18" s="81">
        <v>885.06</v>
      </c>
      <c r="R18" s="77">
        <f t="shared" si="0"/>
        <v>10252.979999999998</v>
      </c>
      <c r="S18" s="62"/>
      <c r="T18" s="62"/>
      <c r="U18" s="62"/>
      <c r="V18" s="62"/>
      <c r="W18" s="62"/>
      <c r="X18" s="62"/>
      <c r="Y18" s="62"/>
      <c r="Z18" s="62"/>
    </row>
    <row r="19" spans="1:26" s="58" customFormat="1" ht="22.5" customHeight="1" x14ac:dyDescent="0.2">
      <c r="A19" s="72"/>
      <c r="B19" s="72"/>
      <c r="C19" s="55" t="s">
        <v>283</v>
      </c>
      <c r="D19" s="10" t="s">
        <v>284</v>
      </c>
      <c r="E19" s="71" t="s">
        <v>272</v>
      </c>
      <c r="F19" s="81"/>
      <c r="G19" s="81">
        <v>850</v>
      </c>
      <c r="H19" s="81">
        <v>850</v>
      </c>
      <c r="I19" s="81">
        <v>850</v>
      </c>
      <c r="J19" s="81">
        <v>850</v>
      </c>
      <c r="K19" s="127">
        <v>850</v>
      </c>
      <c r="L19" s="81">
        <v>850</v>
      </c>
      <c r="M19" s="81">
        <v>850</v>
      </c>
      <c r="N19" s="81">
        <v>850</v>
      </c>
      <c r="O19" s="81">
        <v>850</v>
      </c>
      <c r="P19" s="81">
        <v>850</v>
      </c>
      <c r="Q19" s="81">
        <v>850</v>
      </c>
      <c r="R19" s="77">
        <f t="shared" si="0"/>
        <v>9350</v>
      </c>
      <c r="S19" s="62"/>
      <c r="T19" s="62"/>
      <c r="U19" s="62"/>
      <c r="V19" s="62"/>
      <c r="W19" s="62"/>
      <c r="X19" s="62"/>
      <c r="Y19" s="62"/>
      <c r="Z19" s="62"/>
    </row>
    <row r="20" spans="1:26" x14ac:dyDescent="0.2">
      <c r="A20" s="99"/>
      <c r="B20" s="100"/>
      <c r="C20" s="17" t="s">
        <v>0</v>
      </c>
      <c r="D20" s="18"/>
      <c r="E20" s="17"/>
      <c r="F20" s="19">
        <f>SUM(F9:F19)</f>
        <v>35489.269999999997</v>
      </c>
      <c r="G20" s="19">
        <f t="shared" ref="G20:N20" si="1">SUM(G9:G19)</f>
        <v>21388.11</v>
      </c>
      <c r="H20" s="19">
        <f t="shared" si="1"/>
        <v>20343.12</v>
      </c>
      <c r="I20" s="19">
        <f t="shared" si="1"/>
        <v>30323.119999999999</v>
      </c>
      <c r="J20" s="19">
        <f t="shared" si="1"/>
        <v>30323.11</v>
      </c>
      <c r="K20" s="19">
        <f t="shared" si="1"/>
        <v>30323.11</v>
      </c>
      <c r="L20" s="19">
        <f t="shared" si="1"/>
        <v>31491.11</v>
      </c>
      <c r="M20" s="19">
        <f t="shared" si="1"/>
        <v>31591.11</v>
      </c>
      <c r="N20" s="19">
        <f t="shared" si="1"/>
        <v>31491.11</v>
      </c>
      <c r="O20" s="19">
        <f>SUM(O9:O19)</f>
        <v>31875.97</v>
      </c>
      <c r="P20" s="19">
        <f>SUM(P9:P15)</f>
        <v>18808.47</v>
      </c>
      <c r="Q20" s="19">
        <f>SUM(Q9:Q15)</f>
        <v>18808.47</v>
      </c>
      <c r="R20" s="22">
        <f>SUM(F20:Q20)</f>
        <v>332256.07999999984</v>
      </c>
    </row>
    <row r="21" spans="1:26" s="114" customFormat="1" x14ac:dyDescent="0.2">
      <c r="A21" s="49"/>
      <c r="B21" s="47"/>
      <c r="C21" s="47"/>
      <c r="D21" s="47"/>
      <c r="E21" s="47"/>
      <c r="F21" s="48"/>
      <c r="G21" s="48"/>
      <c r="H21" s="48"/>
      <c r="I21" s="48"/>
      <c r="J21" s="48"/>
      <c r="K21" s="128"/>
      <c r="L21" s="48"/>
      <c r="M21" s="48"/>
      <c r="N21" s="48"/>
      <c r="O21" s="48"/>
      <c r="P21" s="48"/>
      <c r="Q21" s="48"/>
      <c r="R21" s="48"/>
    </row>
    <row r="22" spans="1:26" x14ac:dyDescent="0.2">
      <c r="A22" s="147" t="s">
        <v>25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26" s="96" customFormat="1" ht="22.5" customHeight="1" x14ac:dyDescent="0.2">
      <c r="A23" s="56" t="s">
        <v>41</v>
      </c>
      <c r="B23" s="56" t="s">
        <v>15</v>
      </c>
      <c r="C23" s="55" t="s">
        <v>97</v>
      </c>
      <c r="D23" s="10" t="s">
        <v>124</v>
      </c>
      <c r="E23" s="15" t="s">
        <v>152</v>
      </c>
      <c r="F23" s="7">
        <v>2495.1999999999998</v>
      </c>
      <c r="G23" s="7">
        <v>2201.4</v>
      </c>
      <c r="H23" s="7">
        <v>2935.2</v>
      </c>
      <c r="I23" s="8">
        <v>3595.2</v>
      </c>
      <c r="J23" s="9">
        <v>2935.2</v>
      </c>
      <c r="K23" s="129">
        <v>2201.4</v>
      </c>
      <c r="L23" s="9">
        <v>3669</v>
      </c>
      <c r="M23" s="9">
        <v>2935.2</v>
      </c>
      <c r="N23" s="9">
        <v>3669</v>
      </c>
      <c r="O23" s="9">
        <v>2935.2</v>
      </c>
      <c r="P23" s="9">
        <v>2935.2</v>
      </c>
      <c r="Q23" s="8">
        <v>3669</v>
      </c>
      <c r="R23" s="52">
        <f t="shared" ref="R23:R67" si="2">SUM(F23:Q23)</f>
        <v>36176.199999999997</v>
      </c>
    </row>
    <row r="24" spans="1:26" s="96" customFormat="1" ht="22.5" customHeight="1" x14ac:dyDescent="0.2">
      <c r="A24" s="56"/>
      <c r="B24" s="56"/>
      <c r="C24" s="55" t="s">
        <v>206</v>
      </c>
      <c r="D24" s="87" t="s">
        <v>217</v>
      </c>
      <c r="E24" s="88" t="s">
        <v>158</v>
      </c>
      <c r="F24" s="7">
        <v>3511.2</v>
      </c>
      <c r="G24" s="7">
        <v>3511.2</v>
      </c>
      <c r="H24" s="7">
        <v>2468.4</v>
      </c>
      <c r="I24" s="8">
        <v>3511.2</v>
      </c>
      <c r="J24" s="9">
        <v>3511.2</v>
      </c>
      <c r="K24" s="129">
        <v>3564</v>
      </c>
      <c r="L24" s="9">
        <v>3454</v>
      </c>
      <c r="M24" s="9">
        <v>3454</v>
      </c>
      <c r="N24" s="9">
        <v>3454</v>
      </c>
      <c r="O24" s="9">
        <v>3401.2</v>
      </c>
      <c r="P24" s="9">
        <v>3454</v>
      </c>
      <c r="Q24" s="8">
        <v>3454</v>
      </c>
      <c r="R24" s="52">
        <f t="shared" si="2"/>
        <v>40748.400000000001</v>
      </c>
    </row>
    <row r="25" spans="1:26" s="96" customFormat="1" ht="22.5" customHeight="1" x14ac:dyDescent="0.2">
      <c r="A25" s="56" t="s">
        <v>26</v>
      </c>
      <c r="B25" s="56" t="s">
        <v>15</v>
      </c>
      <c r="C25" s="55" t="s">
        <v>98</v>
      </c>
      <c r="D25" s="10" t="s">
        <v>125</v>
      </c>
      <c r="E25" s="15" t="s">
        <v>154</v>
      </c>
      <c r="F25" s="7">
        <v>1910.6</v>
      </c>
      <c r="G25" s="7">
        <v>1860.6</v>
      </c>
      <c r="H25" s="7">
        <v>2553.1</v>
      </c>
      <c r="I25" s="8">
        <v>1923.1</v>
      </c>
      <c r="J25" s="9">
        <v>1860.6</v>
      </c>
      <c r="K25" s="129">
        <v>2615.6</v>
      </c>
      <c r="L25" s="9">
        <v>1888.1</v>
      </c>
      <c r="M25" s="9">
        <v>1960.6</v>
      </c>
      <c r="N25" s="9">
        <v>2875.6</v>
      </c>
      <c r="O25" s="9">
        <v>1860.6</v>
      </c>
      <c r="P25" s="9">
        <v>1910.6</v>
      </c>
      <c r="Q25" s="8">
        <v>2400.6</v>
      </c>
      <c r="R25" s="52">
        <f t="shared" si="2"/>
        <v>25619.699999999993</v>
      </c>
    </row>
    <row r="26" spans="1:26" s="96" customFormat="1" x14ac:dyDescent="0.2">
      <c r="A26" s="68"/>
      <c r="B26" s="68"/>
      <c r="C26" s="55" t="s">
        <v>216</v>
      </c>
      <c r="D26" s="10" t="s">
        <v>189</v>
      </c>
      <c r="E26" s="89" t="s">
        <v>163</v>
      </c>
      <c r="F26" s="7">
        <v>4845.6000000000004</v>
      </c>
      <c r="G26" s="7">
        <v>4555.6000000000004</v>
      </c>
      <c r="H26" s="7">
        <v>4555.6000000000004</v>
      </c>
      <c r="I26" s="8">
        <v>4815.6000000000004</v>
      </c>
      <c r="J26" s="9">
        <v>4555.6000000000004</v>
      </c>
      <c r="K26" s="129">
        <v>4035.6</v>
      </c>
      <c r="L26" s="9">
        <v>4555.6000000000004</v>
      </c>
      <c r="M26" s="9">
        <v>4815.6000000000004</v>
      </c>
      <c r="N26" s="9">
        <v>4295.6000000000004</v>
      </c>
      <c r="O26" s="9">
        <v>4555.6000000000004</v>
      </c>
      <c r="P26" s="9">
        <v>4815.6000000000004</v>
      </c>
      <c r="Q26" s="8">
        <v>4555.6000000000004</v>
      </c>
      <c r="R26" s="52">
        <f t="shared" si="2"/>
        <v>54957.19999999999</v>
      </c>
    </row>
    <row r="27" spans="1:26" s="96" customFormat="1" ht="22.5" customHeight="1" x14ac:dyDescent="0.2">
      <c r="A27" s="56"/>
      <c r="B27" s="56"/>
      <c r="C27" s="55" t="s">
        <v>207</v>
      </c>
      <c r="D27" s="87" t="s">
        <v>218</v>
      </c>
      <c r="E27" s="89" t="s">
        <v>165</v>
      </c>
      <c r="F27" s="7">
        <v>83060.259999999995</v>
      </c>
      <c r="G27" s="7">
        <v>69202.539999999994</v>
      </c>
      <c r="H27" s="7">
        <v>74721.36</v>
      </c>
      <c r="I27" s="8">
        <v>75547.960000000006</v>
      </c>
      <c r="J27" s="9">
        <v>78088.7</v>
      </c>
      <c r="K27" s="129">
        <v>63275.24</v>
      </c>
      <c r="L27" s="9">
        <v>67756.36</v>
      </c>
      <c r="M27" s="9">
        <v>61822.1</v>
      </c>
      <c r="N27" s="9">
        <v>76426.12</v>
      </c>
      <c r="O27" s="9">
        <v>137126.64000000001</v>
      </c>
      <c r="P27" s="9">
        <v>148898.5</v>
      </c>
      <c r="Q27" s="8">
        <v>85818.28</v>
      </c>
      <c r="R27" s="52">
        <f t="shared" si="2"/>
        <v>1021744.06</v>
      </c>
    </row>
    <row r="28" spans="1:26" s="96" customFormat="1" hidden="1" x14ac:dyDescent="0.2">
      <c r="A28" s="56"/>
      <c r="B28" s="56"/>
      <c r="C28" s="55" t="s">
        <v>185</v>
      </c>
      <c r="D28" s="10" t="s">
        <v>188</v>
      </c>
      <c r="E28" s="89" t="s">
        <v>165</v>
      </c>
      <c r="F28" s="7"/>
      <c r="G28" s="7"/>
      <c r="H28" s="7"/>
      <c r="I28" s="8"/>
      <c r="J28" s="9"/>
      <c r="K28" s="129"/>
      <c r="L28" s="9"/>
      <c r="M28" s="9"/>
      <c r="N28" s="9"/>
      <c r="O28" s="9"/>
      <c r="P28" s="9"/>
      <c r="Q28" s="8">
        <v>0</v>
      </c>
      <c r="R28" s="52">
        <f t="shared" si="2"/>
        <v>0</v>
      </c>
    </row>
    <row r="29" spans="1:26" s="96" customFormat="1" x14ac:dyDescent="0.2">
      <c r="A29" s="56" t="s">
        <v>27</v>
      </c>
      <c r="B29" s="56" t="s">
        <v>28</v>
      </c>
      <c r="C29" s="55" t="s">
        <v>99</v>
      </c>
      <c r="D29" s="10" t="s">
        <v>126</v>
      </c>
      <c r="E29" s="15" t="s">
        <v>151</v>
      </c>
      <c r="F29" s="7">
        <v>10782.8</v>
      </c>
      <c r="G29" s="7">
        <v>10502.8</v>
      </c>
      <c r="H29" s="7">
        <v>13913.87</v>
      </c>
      <c r="I29" s="8">
        <v>9058.4</v>
      </c>
      <c r="J29" s="9">
        <v>13667.6</v>
      </c>
      <c r="K29" s="129">
        <v>10982.8</v>
      </c>
      <c r="L29" s="9">
        <v>10108</v>
      </c>
      <c r="M29" s="9">
        <v>14442.4</v>
      </c>
      <c r="N29" s="9">
        <v>11976.53</v>
      </c>
      <c r="O29" s="9">
        <v>9628.4</v>
      </c>
      <c r="P29" s="9">
        <v>6644.4</v>
      </c>
      <c r="Q29" s="8">
        <v>5384.4</v>
      </c>
      <c r="R29" s="52">
        <f t="shared" si="2"/>
        <v>127092.39999999998</v>
      </c>
    </row>
    <row r="30" spans="1:26" s="96" customFormat="1" x14ac:dyDescent="0.2">
      <c r="A30" s="56"/>
      <c r="B30" s="56"/>
      <c r="C30" s="55" t="s">
        <v>208</v>
      </c>
      <c r="D30" s="87" t="s">
        <v>219</v>
      </c>
      <c r="E30" s="88" t="s">
        <v>159</v>
      </c>
      <c r="F30" s="7">
        <v>5368.8</v>
      </c>
      <c r="G30" s="7">
        <v>5468.8</v>
      </c>
      <c r="H30" s="7">
        <v>4556.6000000000004</v>
      </c>
      <c r="I30" s="8">
        <v>4756.6000000000004</v>
      </c>
      <c r="J30" s="9">
        <v>4984.1000000000004</v>
      </c>
      <c r="K30" s="129">
        <v>4756.6000000000004</v>
      </c>
      <c r="L30" s="9">
        <v>4756.6000000000004</v>
      </c>
      <c r="M30" s="9">
        <v>4556.6000000000004</v>
      </c>
      <c r="N30" s="9">
        <v>4756.6000000000004</v>
      </c>
      <c r="O30" s="9">
        <v>4856.6000000000004</v>
      </c>
      <c r="P30" s="9">
        <v>4756.6000000000004</v>
      </c>
      <c r="Q30" s="8">
        <v>4884.1000000000004</v>
      </c>
      <c r="R30" s="52">
        <f t="shared" si="2"/>
        <v>58458.599999999991</v>
      </c>
    </row>
    <row r="31" spans="1:26" s="96" customFormat="1" x14ac:dyDescent="0.2">
      <c r="A31" s="56"/>
      <c r="B31" s="56"/>
      <c r="C31" s="55" t="s">
        <v>257</v>
      </c>
      <c r="D31" s="87" t="s">
        <v>258</v>
      </c>
      <c r="E31" s="88" t="s">
        <v>151</v>
      </c>
      <c r="F31" s="7">
        <v>8768.4</v>
      </c>
      <c r="G31" s="7">
        <v>6988.8</v>
      </c>
      <c r="H31" s="7">
        <v>9758.4</v>
      </c>
      <c r="I31" s="8">
        <v>8438.4</v>
      </c>
      <c r="J31" s="9">
        <v>9053.2000000000007</v>
      </c>
      <c r="K31" s="129">
        <v>9366.1299999999992</v>
      </c>
      <c r="L31" s="9">
        <v>8218.4</v>
      </c>
      <c r="M31" s="9">
        <v>9171.73</v>
      </c>
      <c r="N31" s="9">
        <v>7448.4</v>
      </c>
      <c r="O31" s="9">
        <v>5998.8</v>
      </c>
      <c r="P31" s="9">
        <v>6044</v>
      </c>
      <c r="Q31" s="8">
        <v>5604</v>
      </c>
      <c r="R31" s="52">
        <f t="shared" si="2"/>
        <v>94858.659999999989</v>
      </c>
    </row>
    <row r="32" spans="1:26" s="96" customFormat="1" x14ac:dyDescent="0.2">
      <c r="A32" s="56"/>
      <c r="B32" s="56"/>
      <c r="C32" s="55" t="s">
        <v>286</v>
      </c>
      <c r="D32" s="10" t="s">
        <v>127</v>
      </c>
      <c r="E32" s="15" t="s">
        <v>155</v>
      </c>
      <c r="F32" s="7">
        <v>8569.7999999999993</v>
      </c>
      <c r="G32" s="7">
        <v>9139.7999999999993</v>
      </c>
      <c r="H32" s="7">
        <v>8793.4</v>
      </c>
      <c r="I32" s="8">
        <v>8624.7999999999993</v>
      </c>
      <c r="J32" s="9">
        <v>9479.7999999999993</v>
      </c>
      <c r="K32" s="129">
        <v>7219.2</v>
      </c>
      <c r="L32" s="9">
        <v>10040.6</v>
      </c>
      <c r="M32" s="9">
        <v>8158.4</v>
      </c>
      <c r="N32" s="9">
        <v>9703.4</v>
      </c>
      <c r="O32" s="9">
        <v>6448.4</v>
      </c>
      <c r="P32" s="9">
        <v>9798.4</v>
      </c>
      <c r="Q32" s="8">
        <v>7443.4</v>
      </c>
      <c r="R32" s="52">
        <f t="shared" si="2"/>
        <v>103419.39999999998</v>
      </c>
    </row>
    <row r="33" spans="1:20" s="96" customFormat="1" x14ac:dyDescent="0.2">
      <c r="A33" s="56"/>
      <c r="B33" s="56"/>
      <c r="C33" s="55" t="s">
        <v>100</v>
      </c>
      <c r="D33" s="10" t="s">
        <v>128</v>
      </c>
      <c r="E33" s="15" t="s">
        <v>157</v>
      </c>
      <c r="F33" s="7">
        <v>6022.6</v>
      </c>
      <c r="G33" s="7">
        <v>5899.8</v>
      </c>
      <c r="H33" s="7">
        <v>3699.8</v>
      </c>
      <c r="I33" s="8">
        <v>3435.6</v>
      </c>
      <c r="J33" s="9">
        <v>3977</v>
      </c>
      <c r="K33" s="129">
        <v>3720.6</v>
      </c>
      <c r="L33" s="9">
        <v>3565.6</v>
      </c>
      <c r="M33" s="9">
        <v>3765.6</v>
      </c>
      <c r="N33" s="9">
        <v>4065.6</v>
      </c>
      <c r="O33" s="9">
        <v>2465.6</v>
      </c>
      <c r="P33" s="9">
        <v>2465.6</v>
      </c>
      <c r="Q33" s="8">
        <v>2465.6</v>
      </c>
      <c r="R33" s="52">
        <f t="shared" si="2"/>
        <v>45548.999999999993</v>
      </c>
    </row>
    <row r="34" spans="1:20" s="96" customFormat="1" x14ac:dyDescent="0.2">
      <c r="A34" s="56" t="s">
        <v>32</v>
      </c>
      <c r="B34" s="56" t="s">
        <v>15</v>
      </c>
      <c r="C34" s="55" t="s">
        <v>101</v>
      </c>
      <c r="D34" s="10" t="s">
        <v>129</v>
      </c>
      <c r="E34" s="15" t="s">
        <v>155</v>
      </c>
      <c r="F34" s="7">
        <v>7660</v>
      </c>
      <c r="G34" s="7">
        <v>9940</v>
      </c>
      <c r="H34" s="7">
        <v>10780</v>
      </c>
      <c r="I34" s="8">
        <v>9722.5</v>
      </c>
      <c r="J34" s="9">
        <v>10087.5</v>
      </c>
      <c r="K34" s="129">
        <v>9460</v>
      </c>
      <c r="L34" s="9">
        <v>8500</v>
      </c>
      <c r="M34" s="9">
        <v>8260</v>
      </c>
      <c r="N34" s="9">
        <v>9095</v>
      </c>
      <c r="O34" s="9">
        <v>9700</v>
      </c>
      <c r="P34" s="9">
        <v>9487.5</v>
      </c>
      <c r="Q34" s="8">
        <v>7840</v>
      </c>
      <c r="R34" s="52">
        <f t="shared" si="2"/>
        <v>110532.5</v>
      </c>
    </row>
    <row r="35" spans="1:20" s="96" customFormat="1" ht="22.5" customHeight="1" x14ac:dyDescent="0.2">
      <c r="A35" s="56" t="s">
        <v>33</v>
      </c>
      <c r="B35" s="56" t="s">
        <v>15</v>
      </c>
      <c r="C35" s="55" t="s">
        <v>102</v>
      </c>
      <c r="D35" s="10" t="s">
        <v>130</v>
      </c>
      <c r="E35" s="15" t="s">
        <v>159</v>
      </c>
      <c r="F35" s="7">
        <v>13999.6</v>
      </c>
      <c r="G35" s="7">
        <v>13388.2</v>
      </c>
      <c r="H35" s="7">
        <v>12889</v>
      </c>
      <c r="I35" s="8">
        <v>10714</v>
      </c>
      <c r="J35" s="9">
        <v>11577.9</v>
      </c>
      <c r="K35" s="129">
        <v>13524.3</v>
      </c>
      <c r="L35" s="9">
        <v>12855.4</v>
      </c>
      <c r="M35" s="9">
        <v>14430.4</v>
      </c>
      <c r="N35" s="9">
        <v>12106.8</v>
      </c>
      <c r="O35" s="9">
        <v>10576.8</v>
      </c>
      <c r="P35" s="9">
        <v>10146.799999999999</v>
      </c>
      <c r="Q35" s="8">
        <v>9305.4</v>
      </c>
      <c r="R35" s="52">
        <f t="shared" si="2"/>
        <v>145514.59999999998</v>
      </c>
      <c r="T35" s="97"/>
    </row>
    <row r="36" spans="1:20" s="96" customFormat="1" x14ac:dyDescent="0.2">
      <c r="A36" s="56"/>
      <c r="B36" s="56"/>
      <c r="C36" s="55" t="s">
        <v>103</v>
      </c>
      <c r="D36" s="10" t="s">
        <v>131</v>
      </c>
      <c r="E36" s="15" t="s">
        <v>160</v>
      </c>
      <c r="F36" s="7">
        <v>14151.4</v>
      </c>
      <c r="G36" s="7">
        <v>18285.8</v>
      </c>
      <c r="H36" s="7">
        <v>15379.2</v>
      </c>
      <c r="I36" s="8">
        <v>15844.2</v>
      </c>
      <c r="J36" s="9">
        <v>0</v>
      </c>
      <c r="K36" s="12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8">
        <v>0</v>
      </c>
      <c r="R36" s="52">
        <f t="shared" si="2"/>
        <v>63660.599999999991</v>
      </c>
    </row>
    <row r="37" spans="1:20" s="96" customFormat="1" ht="22.5" customHeight="1" x14ac:dyDescent="0.2">
      <c r="A37" s="56" t="s">
        <v>34</v>
      </c>
      <c r="B37" s="56" t="s">
        <v>15</v>
      </c>
      <c r="C37" s="55" t="s">
        <v>104</v>
      </c>
      <c r="D37" s="10" t="s">
        <v>132</v>
      </c>
      <c r="E37" s="15" t="s">
        <v>161</v>
      </c>
      <c r="F37" s="7">
        <v>5564</v>
      </c>
      <c r="G37" s="7">
        <v>5643.2</v>
      </c>
      <c r="H37" s="7">
        <v>5413.2</v>
      </c>
      <c r="I37" s="7">
        <v>5163.2</v>
      </c>
      <c r="J37" s="7">
        <v>5213.2</v>
      </c>
      <c r="K37" s="130">
        <v>6447.33</v>
      </c>
      <c r="L37" s="7">
        <v>5104.03</v>
      </c>
      <c r="M37" s="7">
        <v>5304.03</v>
      </c>
      <c r="N37" s="7">
        <v>6825.63</v>
      </c>
      <c r="O37" s="7">
        <v>8076.43</v>
      </c>
      <c r="P37" s="7">
        <v>7926.43</v>
      </c>
      <c r="Q37" s="7">
        <v>7135.63</v>
      </c>
      <c r="R37" s="52">
        <f t="shared" si="2"/>
        <v>73816.31</v>
      </c>
    </row>
    <row r="38" spans="1:20" s="96" customFormat="1" ht="22.5" customHeight="1" x14ac:dyDescent="0.2">
      <c r="A38" s="56"/>
      <c r="B38" s="56"/>
      <c r="C38" s="55" t="s">
        <v>209</v>
      </c>
      <c r="D38" s="87" t="s">
        <v>220</v>
      </c>
      <c r="E38" s="88" t="s">
        <v>156</v>
      </c>
      <c r="F38" s="7">
        <v>27218</v>
      </c>
      <c r="G38" s="7">
        <v>22550</v>
      </c>
      <c r="H38" s="7">
        <v>18890</v>
      </c>
      <c r="I38" s="7">
        <v>16910</v>
      </c>
      <c r="J38" s="7">
        <v>16040</v>
      </c>
      <c r="K38" s="130">
        <v>16780</v>
      </c>
      <c r="L38" s="7">
        <v>16906</v>
      </c>
      <c r="M38" s="7">
        <v>16856</v>
      </c>
      <c r="N38" s="7">
        <v>17390</v>
      </c>
      <c r="O38" s="7">
        <v>29094</v>
      </c>
      <c r="P38" s="7">
        <v>27616</v>
      </c>
      <c r="Q38" s="7">
        <v>26960</v>
      </c>
      <c r="R38" s="52">
        <f t="shared" si="2"/>
        <v>253210</v>
      </c>
    </row>
    <row r="39" spans="1:20" s="96" customFormat="1" x14ac:dyDescent="0.2">
      <c r="A39" s="68"/>
      <c r="B39" s="68"/>
      <c r="C39" s="55" t="s">
        <v>105</v>
      </c>
      <c r="D39" s="10" t="s">
        <v>134</v>
      </c>
      <c r="E39" s="89" t="s">
        <v>163</v>
      </c>
      <c r="F39" s="7">
        <v>1792.8</v>
      </c>
      <c r="G39" s="7">
        <v>1852.8</v>
      </c>
      <c r="H39" s="7">
        <v>2072.8000000000002</v>
      </c>
      <c r="I39" s="8">
        <v>1372.8</v>
      </c>
      <c r="J39" s="9">
        <v>1732.8</v>
      </c>
      <c r="K39" s="129">
        <v>1432.8</v>
      </c>
      <c r="L39" s="9">
        <v>1732.8</v>
      </c>
      <c r="M39" s="9">
        <v>1852.8</v>
      </c>
      <c r="N39" s="9">
        <v>1732.8</v>
      </c>
      <c r="O39" s="9">
        <v>1552.8</v>
      </c>
      <c r="P39" s="9">
        <v>1852.8</v>
      </c>
      <c r="Q39" s="8">
        <v>1732.8</v>
      </c>
      <c r="R39" s="52">
        <f t="shared" si="2"/>
        <v>20713.599999999995</v>
      </c>
    </row>
    <row r="40" spans="1:20" s="96" customFormat="1" x14ac:dyDescent="0.2">
      <c r="A40" s="68"/>
      <c r="B40" s="68"/>
      <c r="C40" s="55" t="s">
        <v>277</v>
      </c>
      <c r="D40" s="10" t="s">
        <v>278</v>
      </c>
      <c r="E40" s="89" t="s">
        <v>169</v>
      </c>
      <c r="F40" s="7">
        <v>4745.6000000000004</v>
      </c>
      <c r="G40" s="7">
        <v>3658.4</v>
      </c>
      <c r="H40" s="7">
        <v>4953.3999999999996</v>
      </c>
      <c r="I40" s="8">
        <v>2130.6</v>
      </c>
      <c r="J40" s="9">
        <v>3843.4</v>
      </c>
      <c r="K40" s="129">
        <v>2315.6</v>
      </c>
      <c r="L40" s="9">
        <v>2315.6</v>
      </c>
      <c r="M40" s="9">
        <v>2528.1</v>
      </c>
      <c r="N40" s="9">
        <v>2870.6</v>
      </c>
      <c r="O40" s="9">
        <v>3138.4</v>
      </c>
      <c r="P40" s="9">
        <v>3870.9</v>
      </c>
      <c r="Q40" s="8">
        <v>3460.6</v>
      </c>
      <c r="R40" s="52">
        <f t="shared" si="2"/>
        <v>39831.199999999997</v>
      </c>
    </row>
    <row r="41" spans="1:20" s="96" customFormat="1" x14ac:dyDescent="0.2">
      <c r="A41" s="56" t="s">
        <v>35</v>
      </c>
      <c r="B41" s="56" t="s">
        <v>15</v>
      </c>
      <c r="C41" s="55" t="s">
        <v>106</v>
      </c>
      <c r="D41" s="10" t="s">
        <v>55</v>
      </c>
      <c r="E41" s="90" t="s">
        <v>151</v>
      </c>
      <c r="F41" s="7">
        <v>23536.799999999999</v>
      </c>
      <c r="G41" s="7">
        <v>21400.799999999999</v>
      </c>
      <c r="H41" s="7">
        <v>21400.799999999999</v>
      </c>
      <c r="I41" s="8">
        <v>17484.8</v>
      </c>
      <c r="J41" s="9">
        <v>17840.8</v>
      </c>
      <c r="K41" s="129">
        <v>14992.8</v>
      </c>
      <c r="L41" s="9">
        <v>24248.799999999999</v>
      </c>
      <c r="M41" s="9">
        <v>16060.8</v>
      </c>
      <c r="N41" s="9">
        <v>19976.8</v>
      </c>
      <c r="O41" s="9"/>
      <c r="P41" s="9"/>
      <c r="Q41" s="8">
        <v>0</v>
      </c>
      <c r="R41" s="52">
        <f t="shared" si="2"/>
        <v>176943.19999999998</v>
      </c>
    </row>
    <row r="42" spans="1:20" s="96" customFormat="1" ht="22.5" customHeight="1" x14ac:dyDescent="0.2">
      <c r="A42" s="56" t="s">
        <v>36</v>
      </c>
      <c r="B42" s="56" t="s">
        <v>31</v>
      </c>
      <c r="C42" s="55" t="s">
        <v>107</v>
      </c>
      <c r="D42" s="10" t="s">
        <v>135</v>
      </c>
      <c r="E42" s="89" t="s">
        <v>163</v>
      </c>
      <c r="F42" s="7">
        <v>22219.599999999999</v>
      </c>
      <c r="G42" s="7">
        <v>22488.2</v>
      </c>
      <c r="H42" s="7">
        <v>19339.599999999999</v>
      </c>
      <c r="I42" s="8">
        <v>20771</v>
      </c>
      <c r="J42" s="9">
        <v>19989.599999999999</v>
      </c>
      <c r="K42" s="129">
        <v>18879.599999999999</v>
      </c>
      <c r="L42" s="9">
        <v>21231</v>
      </c>
      <c r="M42" s="9">
        <v>19099.599999999999</v>
      </c>
      <c r="N42" s="9">
        <v>21111</v>
      </c>
      <c r="O42" s="9">
        <v>21599.599999999999</v>
      </c>
      <c r="P42" s="9">
        <v>20039.599999999999</v>
      </c>
      <c r="Q42" s="8">
        <v>21251</v>
      </c>
      <c r="R42" s="52">
        <f t="shared" si="2"/>
        <v>248019.40000000002</v>
      </c>
    </row>
    <row r="43" spans="1:20" s="96" customFormat="1" ht="22.5" hidden="1" customHeight="1" x14ac:dyDescent="0.2">
      <c r="A43" s="56"/>
      <c r="B43" s="56"/>
      <c r="C43" s="55" t="s">
        <v>187</v>
      </c>
      <c r="D43" s="10" t="s">
        <v>133</v>
      </c>
      <c r="E43" s="90" t="s">
        <v>162</v>
      </c>
      <c r="F43" s="7"/>
      <c r="G43" s="7"/>
      <c r="H43" s="7"/>
      <c r="I43" s="7"/>
      <c r="J43" s="7"/>
      <c r="K43" s="130"/>
      <c r="L43" s="7"/>
      <c r="M43" s="7"/>
      <c r="N43" s="7"/>
      <c r="O43" s="7"/>
      <c r="P43" s="7"/>
      <c r="Q43" s="7">
        <v>0</v>
      </c>
      <c r="R43" s="52">
        <f t="shared" si="2"/>
        <v>0</v>
      </c>
    </row>
    <row r="44" spans="1:20" s="96" customFormat="1" ht="22.5" customHeight="1" x14ac:dyDescent="0.2">
      <c r="A44" s="56"/>
      <c r="B44" s="56"/>
      <c r="C44" s="55" t="s">
        <v>186</v>
      </c>
      <c r="D44" s="10" t="s">
        <v>191</v>
      </c>
      <c r="E44" s="15" t="s">
        <v>155</v>
      </c>
      <c r="F44" s="7">
        <v>2685.6</v>
      </c>
      <c r="G44" s="7">
        <v>2662.8</v>
      </c>
      <c r="H44" s="7">
        <v>1342.8</v>
      </c>
      <c r="I44" s="7">
        <v>1342.8</v>
      </c>
      <c r="J44" s="7">
        <v>2069.1999999999998</v>
      </c>
      <c r="K44" s="130">
        <v>1452.8</v>
      </c>
      <c r="L44" s="7">
        <v>2713.1</v>
      </c>
      <c r="M44" s="7">
        <v>1342.8</v>
      </c>
      <c r="N44" s="7">
        <v>1342.8</v>
      </c>
      <c r="O44" s="7">
        <v>1342.8</v>
      </c>
      <c r="P44" s="7">
        <v>1342.8</v>
      </c>
      <c r="Q44" s="7">
        <v>1342.8</v>
      </c>
      <c r="R44" s="52">
        <f t="shared" si="2"/>
        <v>20983.1</v>
      </c>
    </row>
    <row r="45" spans="1:20" s="96" customFormat="1" ht="22.5" hidden="1" customHeight="1" x14ac:dyDescent="0.2">
      <c r="A45" s="56"/>
      <c r="B45" s="56"/>
      <c r="C45" s="55" t="s">
        <v>108</v>
      </c>
      <c r="D45" s="10" t="s">
        <v>136</v>
      </c>
      <c r="E45" s="15" t="s">
        <v>164</v>
      </c>
      <c r="F45" s="7"/>
      <c r="G45" s="7"/>
      <c r="H45" s="7"/>
      <c r="I45" s="8"/>
      <c r="J45" s="9"/>
      <c r="K45" s="129"/>
      <c r="L45" s="9"/>
      <c r="M45" s="9"/>
      <c r="N45" s="9"/>
      <c r="O45" s="9"/>
      <c r="P45" s="9"/>
      <c r="Q45" s="8">
        <v>0</v>
      </c>
      <c r="R45" s="52">
        <f t="shared" si="2"/>
        <v>0</v>
      </c>
    </row>
    <row r="46" spans="1:20" s="96" customFormat="1" ht="22.5" customHeight="1" x14ac:dyDescent="0.2">
      <c r="A46" s="56"/>
      <c r="B46" s="56"/>
      <c r="C46" s="55" t="s">
        <v>109</v>
      </c>
      <c r="D46" s="10" t="s">
        <v>137</v>
      </c>
      <c r="E46" s="15" t="s">
        <v>154</v>
      </c>
      <c r="F46" s="7">
        <v>4129.8</v>
      </c>
      <c r="G46" s="7">
        <v>4009.8</v>
      </c>
      <c r="H46" s="7">
        <v>4159.8</v>
      </c>
      <c r="I46" s="7">
        <v>4072.3</v>
      </c>
      <c r="J46" s="9">
        <v>3969.8</v>
      </c>
      <c r="K46" s="129">
        <v>3979.8</v>
      </c>
      <c r="L46" s="9">
        <v>4099.8</v>
      </c>
      <c r="M46" s="9">
        <v>5106</v>
      </c>
      <c r="N46" s="9">
        <v>3876</v>
      </c>
      <c r="O46" s="9">
        <v>3996</v>
      </c>
      <c r="P46" s="9">
        <v>4072.2</v>
      </c>
      <c r="Q46" s="8">
        <v>3709.8</v>
      </c>
      <c r="R46" s="52">
        <f t="shared" si="2"/>
        <v>49181.1</v>
      </c>
    </row>
    <row r="47" spans="1:20" s="96" customFormat="1" x14ac:dyDescent="0.2">
      <c r="A47" s="56"/>
      <c r="B47" s="56"/>
      <c r="C47" s="55" t="s">
        <v>110</v>
      </c>
      <c r="D47" s="10" t="s">
        <v>138</v>
      </c>
      <c r="E47" s="89" t="s">
        <v>158</v>
      </c>
      <c r="F47" s="7">
        <v>5986</v>
      </c>
      <c r="G47" s="7">
        <v>6426</v>
      </c>
      <c r="H47" s="7">
        <v>5135</v>
      </c>
      <c r="I47" s="8">
        <v>6426</v>
      </c>
      <c r="J47" s="9">
        <v>6426</v>
      </c>
      <c r="K47" s="129">
        <v>6345</v>
      </c>
      <c r="L47" s="9">
        <v>6426</v>
      </c>
      <c r="M47" s="9">
        <v>6426</v>
      </c>
      <c r="N47" s="9">
        <v>6462.67</v>
      </c>
      <c r="O47" s="9">
        <v>6499.33</v>
      </c>
      <c r="P47" s="9">
        <v>6426</v>
      </c>
      <c r="Q47" s="8">
        <v>6536</v>
      </c>
      <c r="R47" s="52">
        <f t="shared" si="2"/>
        <v>75520</v>
      </c>
    </row>
    <row r="48" spans="1:20" s="96" customFormat="1" x14ac:dyDescent="0.2">
      <c r="A48" s="56" t="s">
        <v>29</v>
      </c>
      <c r="B48" s="56" t="s">
        <v>30</v>
      </c>
      <c r="C48" s="55" t="s">
        <v>112</v>
      </c>
      <c r="D48" s="10" t="s">
        <v>140</v>
      </c>
      <c r="E48" s="15" t="s">
        <v>152</v>
      </c>
      <c r="F48" s="7">
        <v>3381</v>
      </c>
      <c r="G48" s="7">
        <v>3381</v>
      </c>
      <c r="H48" s="7">
        <v>3381</v>
      </c>
      <c r="I48" s="8">
        <v>3381</v>
      </c>
      <c r="J48" s="9">
        <v>3271</v>
      </c>
      <c r="K48" s="129">
        <v>3381</v>
      </c>
      <c r="L48" s="9">
        <v>3381</v>
      </c>
      <c r="M48" s="9">
        <v>3381</v>
      </c>
      <c r="N48" s="9">
        <v>3381</v>
      </c>
      <c r="O48" s="9">
        <v>3381</v>
      </c>
      <c r="P48" s="9">
        <v>3381</v>
      </c>
      <c r="Q48" s="8">
        <v>2028.6</v>
      </c>
      <c r="R48" s="52">
        <f t="shared" si="2"/>
        <v>39109.599999999999</v>
      </c>
    </row>
    <row r="49" spans="1:18" s="96" customFormat="1" ht="22.5" hidden="1" customHeight="1" x14ac:dyDescent="0.2">
      <c r="A49" s="56"/>
      <c r="B49" s="56"/>
      <c r="C49" s="55" t="s">
        <v>183</v>
      </c>
      <c r="D49" s="10" t="s">
        <v>225</v>
      </c>
      <c r="E49" s="15" t="s">
        <v>168</v>
      </c>
      <c r="F49" s="7"/>
      <c r="G49" s="7"/>
      <c r="H49" s="7"/>
      <c r="I49" s="8"/>
      <c r="J49" s="9"/>
      <c r="K49" s="129"/>
      <c r="L49" s="9"/>
      <c r="M49" s="9"/>
      <c r="N49" s="9"/>
      <c r="O49" s="9"/>
      <c r="P49" s="9"/>
      <c r="Q49" s="8">
        <v>0</v>
      </c>
      <c r="R49" s="52">
        <f t="shared" si="2"/>
        <v>0</v>
      </c>
    </row>
    <row r="50" spans="1:18" s="96" customFormat="1" x14ac:dyDescent="0.2">
      <c r="A50" s="56"/>
      <c r="B50" s="56"/>
      <c r="C50" s="55" t="s">
        <v>113</v>
      </c>
      <c r="D50" s="10" t="s">
        <v>141</v>
      </c>
      <c r="E50" s="15" t="s">
        <v>153</v>
      </c>
      <c r="F50" s="7">
        <v>5308.4</v>
      </c>
      <c r="G50" s="7">
        <v>5471.2</v>
      </c>
      <c r="H50" s="7">
        <v>7624</v>
      </c>
      <c r="I50" s="8">
        <v>7324</v>
      </c>
      <c r="J50" s="9">
        <v>7924</v>
      </c>
      <c r="K50" s="129">
        <v>8124</v>
      </c>
      <c r="L50" s="9">
        <v>7074</v>
      </c>
      <c r="M50" s="9">
        <v>7924</v>
      </c>
      <c r="N50" s="9">
        <v>8126.8</v>
      </c>
      <c r="O50" s="9">
        <v>7474</v>
      </c>
      <c r="P50" s="9">
        <v>6674</v>
      </c>
      <c r="Q50" s="8">
        <v>7386.8</v>
      </c>
      <c r="R50" s="52">
        <f t="shared" si="2"/>
        <v>86435.199999999997</v>
      </c>
    </row>
    <row r="51" spans="1:18" s="96" customFormat="1" ht="22.5" customHeight="1" x14ac:dyDescent="0.2">
      <c r="A51" s="56" t="s">
        <v>37</v>
      </c>
      <c r="B51" s="56" t="s">
        <v>38</v>
      </c>
      <c r="C51" s="55" t="s">
        <v>114</v>
      </c>
      <c r="D51" s="10" t="s">
        <v>142</v>
      </c>
      <c r="E51" s="15" t="s">
        <v>166</v>
      </c>
      <c r="F51" s="7">
        <v>3925.6</v>
      </c>
      <c r="G51" s="7">
        <v>5048.3999999999996</v>
      </c>
      <c r="H51" s="7">
        <v>4688.3999999999996</v>
      </c>
      <c r="I51" s="8">
        <v>3317</v>
      </c>
      <c r="J51" s="9">
        <v>5297</v>
      </c>
      <c r="K51" s="129">
        <v>4217</v>
      </c>
      <c r="L51" s="9">
        <v>4117</v>
      </c>
      <c r="M51" s="9">
        <v>5525.6</v>
      </c>
      <c r="N51" s="9">
        <v>2445.6</v>
      </c>
      <c r="O51" s="9">
        <v>4648.3999999999996</v>
      </c>
      <c r="P51" s="9">
        <v>4708.3999999999996</v>
      </c>
      <c r="Q51" s="8">
        <v>5068.3999999999996</v>
      </c>
      <c r="R51" s="52">
        <f t="shared" si="2"/>
        <v>53006.8</v>
      </c>
    </row>
    <row r="52" spans="1:18" s="96" customFormat="1" x14ac:dyDescent="0.2">
      <c r="A52" s="56"/>
      <c r="B52" s="56"/>
      <c r="C52" s="55" t="s">
        <v>115</v>
      </c>
      <c r="D52" s="10" t="s">
        <v>73</v>
      </c>
      <c r="E52" s="89" t="s">
        <v>158</v>
      </c>
      <c r="F52" s="7">
        <v>6642.48</v>
      </c>
      <c r="G52" s="7">
        <v>6251.76</v>
      </c>
      <c r="H52" s="7">
        <v>6153.2</v>
      </c>
      <c r="I52" s="8">
        <v>6703.2</v>
      </c>
      <c r="J52" s="9">
        <v>6703.2</v>
      </c>
      <c r="K52" s="129">
        <v>9403.92</v>
      </c>
      <c r="L52" s="9">
        <v>9343.2000000000007</v>
      </c>
      <c r="M52" s="9">
        <v>10751.42</v>
      </c>
      <c r="N52" s="9">
        <v>10723.92</v>
      </c>
      <c r="O52" s="9">
        <v>13485.36</v>
      </c>
      <c r="P52" s="9">
        <v>14536.08</v>
      </c>
      <c r="Q52" s="8">
        <v>9339.1200000000008</v>
      </c>
      <c r="R52" s="52">
        <f t="shared" si="2"/>
        <v>110036.86</v>
      </c>
    </row>
    <row r="53" spans="1:18" s="96" customFormat="1" ht="22.5" customHeight="1" x14ac:dyDescent="0.2">
      <c r="A53" s="56"/>
      <c r="B53" s="56"/>
      <c r="C53" s="55" t="s">
        <v>210</v>
      </c>
      <c r="D53" s="87" t="s">
        <v>221</v>
      </c>
      <c r="E53" s="88" t="s">
        <v>159</v>
      </c>
      <c r="F53" s="7">
        <v>4608.8</v>
      </c>
      <c r="G53" s="7">
        <v>5975.4</v>
      </c>
      <c r="H53" s="7">
        <v>4933.2</v>
      </c>
      <c r="I53" s="8">
        <v>8282.6</v>
      </c>
      <c r="J53" s="9">
        <v>8741.7000000000007</v>
      </c>
      <c r="K53" s="129">
        <v>8444.7999999999993</v>
      </c>
      <c r="L53" s="9">
        <v>8279.7999999999993</v>
      </c>
      <c r="M53" s="9">
        <v>14909.6</v>
      </c>
      <c r="N53" s="9">
        <v>14340.5</v>
      </c>
      <c r="O53" s="9">
        <v>13004.2</v>
      </c>
      <c r="P53" s="9">
        <v>10474.200000000001</v>
      </c>
      <c r="Q53" s="8">
        <v>9599.7999999999993</v>
      </c>
      <c r="R53" s="52">
        <f t="shared" si="2"/>
        <v>111594.59999999999</v>
      </c>
    </row>
    <row r="54" spans="1:18" s="96" customFormat="1" ht="10.5" customHeight="1" x14ac:dyDescent="0.2">
      <c r="A54" s="56"/>
      <c r="B54" s="56"/>
      <c r="C54" s="55" t="s">
        <v>116</v>
      </c>
      <c r="D54" s="10" t="s">
        <v>143</v>
      </c>
      <c r="E54" s="89" t="s">
        <v>159</v>
      </c>
      <c r="F54" s="7">
        <v>9614</v>
      </c>
      <c r="G54" s="7">
        <v>8802.6</v>
      </c>
      <c r="H54" s="7">
        <v>7258.4</v>
      </c>
      <c r="I54" s="7">
        <v>8695.9</v>
      </c>
      <c r="J54" s="7">
        <v>8967.2999999999993</v>
      </c>
      <c r="K54" s="130">
        <v>6911.2</v>
      </c>
      <c r="L54" s="7">
        <v>9071.2000000000007</v>
      </c>
      <c r="M54" s="7">
        <v>7317.3</v>
      </c>
      <c r="N54" s="7">
        <v>8016.2</v>
      </c>
      <c r="O54" s="7">
        <v>6831.2</v>
      </c>
      <c r="P54" s="7">
        <v>8519.7999999999993</v>
      </c>
      <c r="Q54" s="7">
        <v>7529.8</v>
      </c>
      <c r="R54" s="52">
        <f t="shared" si="2"/>
        <v>97534.9</v>
      </c>
    </row>
    <row r="55" spans="1:18" s="96" customFormat="1" ht="10.5" customHeight="1" x14ac:dyDescent="0.2">
      <c r="A55" s="56"/>
      <c r="B55" s="56"/>
      <c r="C55" s="55" t="s">
        <v>297</v>
      </c>
      <c r="D55" s="10" t="s">
        <v>298</v>
      </c>
      <c r="E55" s="89" t="s">
        <v>167</v>
      </c>
      <c r="F55" s="7"/>
      <c r="G55" s="7"/>
      <c r="H55" s="7"/>
      <c r="I55" s="7"/>
      <c r="J55" s="7"/>
      <c r="K55" s="130"/>
      <c r="L55" s="7"/>
      <c r="M55" s="7"/>
      <c r="N55" s="7"/>
      <c r="O55" s="7"/>
      <c r="P55" s="7">
        <v>40589</v>
      </c>
      <c r="Q55" s="7">
        <v>22382</v>
      </c>
      <c r="R55" s="52">
        <f t="shared" si="2"/>
        <v>62971</v>
      </c>
    </row>
    <row r="56" spans="1:18" s="96" customFormat="1" x14ac:dyDescent="0.2">
      <c r="A56" s="56"/>
      <c r="B56" s="56"/>
      <c r="C56" s="55" t="s">
        <v>117</v>
      </c>
      <c r="D56" s="10" t="s">
        <v>144</v>
      </c>
      <c r="E56" s="89" t="s">
        <v>167</v>
      </c>
      <c r="F56" s="7">
        <v>10048.200000000001</v>
      </c>
      <c r="G56" s="7">
        <v>10048.200000000001</v>
      </c>
      <c r="H56" s="7">
        <v>10181</v>
      </c>
      <c r="I56" s="7">
        <v>10036.799999999999</v>
      </c>
      <c r="J56" s="7">
        <v>10114.6</v>
      </c>
      <c r="K56" s="130">
        <v>9839.6</v>
      </c>
      <c r="L56" s="7">
        <v>9995.2000000000007</v>
      </c>
      <c r="M56" s="7">
        <v>7243.2</v>
      </c>
      <c r="N56" s="7">
        <v>7804.6</v>
      </c>
      <c r="O56" s="7">
        <v>8982.4</v>
      </c>
      <c r="P56" s="7">
        <v>10389.6</v>
      </c>
      <c r="Q56" s="7">
        <v>8322.4</v>
      </c>
      <c r="R56" s="52">
        <f t="shared" si="2"/>
        <v>113005.79999999999</v>
      </c>
    </row>
    <row r="57" spans="1:18" s="96" customFormat="1" ht="22.5" hidden="1" customHeight="1" x14ac:dyDescent="0.2">
      <c r="A57" s="56"/>
      <c r="B57" s="56"/>
      <c r="C57" s="55" t="s">
        <v>211</v>
      </c>
      <c r="D57" s="87" t="s">
        <v>222</v>
      </c>
      <c r="E57" s="88" t="s">
        <v>169</v>
      </c>
      <c r="F57" s="7"/>
      <c r="G57" s="7"/>
      <c r="H57" s="7"/>
      <c r="I57" s="7"/>
      <c r="J57" s="7"/>
      <c r="K57" s="130"/>
      <c r="L57" s="7"/>
      <c r="M57" s="7"/>
      <c r="N57" s="7"/>
      <c r="O57" s="7"/>
      <c r="P57" s="7"/>
      <c r="Q57" s="7">
        <v>0</v>
      </c>
      <c r="R57" s="52">
        <f t="shared" si="2"/>
        <v>0</v>
      </c>
    </row>
    <row r="58" spans="1:18" s="96" customFormat="1" x14ac:dyDescent="0.2">
      <c r="A58" s="56"/>
      <c r="B58" s="56"/>
      <c r="C58" s="55" t="s">
        <v>118</v>
      </c>
      <c r="D58" s="10" t="s">
        <v>145</v>
      </c>
      <c r="E58" s="15" t="s">
        <v>168</v>
      </c>
      <c r="F58" s="7">
        <v>8050</v>
      </c>
      <c r="G58" s="7">
        <v>7190</v>
      </c>
      <c r="H58" s="7">
        <v>8050</v>
      </c>
      <c r="I58" s="7">
        <v>8100</v>
      </c>
      <c r="J58" s="7">
        <v>8100</v>
      </c>
      <c r="K58" s="130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52">
        <f t="shared" si="2"/>
        <v>39490</v>
      </c>
    </row>
    <row r="59" spans="1:18" s="96" customFormat="1" hidden="1" x14ac:dyDescent="0.2">
      <c r="A59" s="56"/>
      <c r="B59" s="56"/>
      <c r="C59" s="55" t="s">
        <v>238</v>
      </c>
      <c r="D59" s="10" t="s">
        <v>190</v>
      </c>
      <c r="E59" s="88" t="s">
        <v>151</v>
      </c>
      <c r="F59" s="7"/>
      <c r="G59" s="7"/>
      <c r="H59" s="7"/>
      <c r="I59" s="7"/>
      <c r="J59" s="7"/>
      <c r="K59" s="130"/>
      <c r="L59" s="7"/>
      <c r="M59" s="7"/>
      <c r="N59" s="7"/>
      <c r="O59" s="7"/>
      <c r="P59" s="7"/>
      <c r="Q59" s="7">
        <v>0</v>
      </c>
      <c r="R59" s="52">
        <f t="shared" si="2"/>
        <v>0</v>
      </c>
    </row>
    <row r="60" spans="1:18" s="96" customFormat="1" x14ac:dyDescent="0.2">
      <c r="A60" s="56"/>
      <c r="B60" s="56"/>
      <c r="C60" s="55" t="s">
        <v>119</v>
      </c>
      <c r="D60" s="10" t="s">
        <v>146</v>
      </c>
      <c r="E60" s="15" t="s">
        <v>155</v>
      </c>
      <c r="F60" s="7">
        <v>16941.599999999999</v>
      </c>
      <c r="G60" s="7">
        <v>19757.2</v>
      </c>
      <c r="H60" s="7">
        <v>23117.200000000001</v>
      </c>
      <c r="I60" s="8">
        <v>18856.8</v>
      </c>
      <c r="J60" s="9">
        <v>19066.8</v>
      </c>
      <c r="K60" s="129">
        <v>20562</v>
      </c>
      <c r="L60" s="9">
        <v>19872</v>
      </c>
      <c r="M60" s="9">
        <v>18506.8</v>
      </c>
      <c r="N60" s="9">
        <v>19092</v>
      </c>
      <c r="O60" s="9">
        <v>18996.8</v>
      </c>
      <c r="P60" s="9">
        <v>17701.599999999999</v>
      </c>
      <c r="Q60" s="8">
        <v>18086.8</v>
      </c>
      <c r="R60" s="52">
        <f t="shared" si="2"/>
        <v>230557.59999999998</v>
      </c>
    </row>
    <row r="61" spans="1:18" s="96" customFormat="1" x14ac:dyDescent="0.2">
      <c r="A61" s="56" t="s">
        <v>31</v>
      </c>
      <c r="B61" s="56" t="s">
        <v>39</v>
      </c>
      <c r="C61" s="55" t="s">
        <v>120</v>
      </c>
      <c r="D61" s="10" t="s">
        <v>147</v>
      </c>
      <c r="E61" s="15" t="s">
        <v>161</v>
      </c>
      <c r="F61" s="7">
        <v>4736</v>
      </c>
      <c r="G61" s="7">
        <v>4736</v>
      </c>
      <c r="H61" s="7">
        <v>4679.5</v>
      </c>
      <c r="I61" s="8">
        <v>4736</v>
      </c>
      <c r="J61" s="9">
        <v>4694</v>
      </c>
      <c r="K61" s="129">
        <v>3636</v>
      </c>
      <c r="L61" s="9">
        <v>3579.5</v>
      </c>
      <c r="M61" s="9">
        <v>3594</v>
      </c>
      <c r="N61" s="9">
        <v>4791</v>
      </c>
      <c r="O61" s="9">
        <v>4833</v>
      </c>
      <c r="P61" s="9">
        <v>4805.5</v>
      </c>
      <c r="Q61" s="8">
        <v>4694</v>
      </c>
      <c r="R61" s="52">
        <f t="shared" si="2"/>
        <v>53514.5</v>
      </c>
    </row>
    <row r="62" spans="1:18" s="96" customFormat="1" ht="22.5" customHeight="1" x14ac:dyDescent="0.2">
      <c r="A62" s="68"/>
      <c r="B62" s="68"/>
      <c r="C62" s="55" t="s">
        <v>212</v>
      </c>
      <c r="D62" s="87" t="s">
        <v>223</v>
      </c>
      <c r="E62" s="89" t="s">
        <v>152</v>
      </c>
      <c r="F62" s="7">
        <v>1132.4000000000001</v>
      </c>
      <c r="G62" s="7">
        <v>1698.6</v>
      </c>
      <c r="H62" s="7">
        <v>0</v>
      </c>
      <c r="I62" s="7">
        <v>0</v>
      </c>
      <c r="J62" s="7">
        <v>0</v>
      </c>
      <c r="K62" s="130">
        <v>0</v>
      </c>
      <c r="L62" s="7">
        <v>0</v>
      </c>
      <c r="M62" s="7">
        <v>0</v>
      </c>
      <c r="N62" s="7">
        <v>0</v>
      </c>
      <c r="O62" s="9">
        <v>0</v>
      </c>
      <c r="P62" s="9">
        <v>0</v>
      </c>
      <c r="Q62" s="8">
        <v>0</v>
      </c>
      <c r="R62" s="52">
        <f t="shared" si="2"/>
        <v>2831</v>
      </c>
    </row>
    <row r="63" spans="1:18" s="96" customFormat="1" ht="22.5" customHeight="1" x14ac:dyDescent="0.2">
      <c r="A63" s="68"/>
      <c r="B63" s="68"/>
      <c r="C63" s="55" t="s">
        <v>288</v>
      </c>
      <c r="D63" s="87" t="s">
        <v>289</v>
      </c>
      <c r="E63" s="15" t="s">
        <v>160</v>
      </c>
      <c r="F63" s="7"/>
      <c r="G63" s="7"/>
      <c r="H63" s="7"/>
      <c r="I63" s="7"/>
      <c r="J63" s="7">
        <v>17919.2</v>
      </c>
      <c r="K63" s="130">
        <v>17634.2</v>
      </c>
      <c r="L63" s="7">
        <v>18960.8</v>
      </c>
      <c r="M63" s="7">
        <v>17427.2</v>
      </c>
      <c r="N63" s="7">
        <v>17632.2</v>
      </c>
      <c r="O63" s="9">
        <v>28193.4</v>
      </c>
      <c r="P63" s="9">
        <v>28766.400000000001</v>
      </c>
      <c r="Q63" s="8">
        <v>29096.2</v>
      </c>
      <c r="R63" s="52">
        <f t="shared" si="2"/>
        <v>175629.6</v>
      </c>
    </row>
    <row r="64" spans="1:18" s="96" customFormat="1" x14ac:dyDescent="0.2">
      <c r="A64" s="68"/>
      <c r="B64" s="68"/>
      <c r="C64" s="55" t="s">
        <v>121</v>
      </c>
      <c r="D64" s="87" t="s">
        <v>148</v>
      </c>
      <c r="E64" s="89" t="s">
        <v>170</v>
      </c>
      <c r="F64" s="7">
        <v>17329.8</v>
      </c>
      <c r="G64" s="7">
        <v>20892.599999999999</v>
      </c>
      <c r="H64" s="7">
        <v>20779.8</v>
      </c>
      <c r="I64" s="8">
        <v>18578.400000000001</v>
      </c>
      <c r="J64" s="9">
        <v>18938.400000000001</v>
      </c>
      <c r="K64" s="129">
        <v>17618.400000000001</v>
      </c>
      <c r="L64" s="9">
        <v>18598.400000000001</v>
      </c>
      <c r="M64" s="9">
        <v>16868.400000000001</v>
      </c>
      <c r="N64" s="9">
        <v>17258.400000000001</v>
      </c>
      <c r="O64" s="9">
        <v>20131.2</v>
      </c>
      <c r="P64" s="9">
        <v>20581.2</v>
      </c>
      <c r="Q64" s="8">
        <v>19621.2</v>
      </c>
      <c r="R64" s="52">
        <f t="shared" si="2"/>
        <v>227196.2</v>
      </c>
    </row>
    <row r="65" spans="1:18" s="96" customFormat="1" x14ac:dyDescent="0.2">
      <c r="A65" s="68"/>
      <c r="B65" s="68"/>
      <c r="C65" s="55" t="s">
        <v>122</v>
      </c>
      <c r="D65" s="87" t="s">
        <v>149</v>
      </c>
      <c r="E65" s="89" t="s">
        <v>171</v>
      </c>
      <c r="F65" s="7">
        <v>7159.14</v>
      </c>
      <c r="G65" s="7">
        <v>9092.44</v>
      </c>
      <c r="H65" s="7">
        <v>9290.77</v>
      </c>
      <c r="I65" s="8">
        <v>7012.49</v>
      </c>
      <c r="J65" s="9">
        <v>8975.81</v>
      </c>
      <c r="K65" s="129">
        <v>8065.85</v>
      </c>
      <c r="L65" s="9">
        <v>8492.48</v>
      </c>
      <c r="M65" s="9">
        <v>8380.81</v>
      </c>
      <c r="N65" s="9">
        <v>8702.5</v>
      </c>
      <c r="O65" s="9">
        <v>1799.83</v>
      </c>
      <c r="P65" s="9">
        <v>0</v>
      </c>
      <c r="Q65" s="8">
        <v>0</v>
      </c>
      <c r="R65" s="52">
        <f t="shared" si="2"/>
        <v>76972.12</v>
      </c>
    </row>
    <row r="66" spans="1:18" s="96" customFormat="1" x14ac:dyDescent="0.2">
      <c r="A66" s="68"/>
      <c r="B66" s="68"/>
      <c r="C66" s="55" t="s">
        <v>213</v>
      </c>
      <c r="D66" s="87" t="s">
        <v>224</v>
      </c>
      <c r="E66" s="89" t="s">
        <v>152</v>
      </c>
      <c r="F66" s="7">
        <v>3348.6</v>
      </c>
      <c r="G66" s="7">
        <v>2232.4</v>
      </c>
      <c r="H66" s="7">
        <v>4464.8</v>
      </c>
      <c r="I66" s="8">
        <v>0</v>
      </c>
      <c r="J66" s="9">
        <v>0</v>
      </c>
      <c r="K66" s="12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8">
        <v>0</v>
      </c>
      <c r="R66" s="52">
        <f t="shared" si="2"/>
        <v>10045.799999999999</v>
      </c>
    </row>
    <row r="67" spans="1:18" s="96" customFormat="1" x14ac:dyDescent="0.2">
      <c r="A67" s="68"/>
      <c r="B67" s="68"/>
      <c r="C67" s="55" t="s">
        <v>123</v>
      </c>
      <c r="D67" s="10" t="s">
        <v>150</v>
      </c>
      <c r="E67" s="90" t="s">
        <v>168</v>
      </c>
      <c r="F67" s="7">
        <v>8183.2</v>
      </c>
      <c r="G67" s="7">
        <v>8333.2000000000007</v>
      </c>
      <c r="H67" s="7">
        <v>7633.2</v>
      </c>
      <c r="I67" s="8">
        <v>7583.2</v>
      </c>
      <c r="J67" s="9">
        <v>7933.2</v>
      </c>
      <c r="K67" s="129">
        <v>10818</v>
      </c>
      <c r="L67" s="9">
        <v>10418</v>
      </c>
      <c r="M67" s="9">
        <v>13330.3</v>
      </c>
      <c r="N67" s="9">
        <v>10718</v>
      </c>
      <c r="O67" s="9">
        <v>11598</v>
      </c>
      <c r="P67" s="9">
        <v>11139.2</v>
      </c>
      <c r="Q67" s="9">
        <v>8980.6</v>
      </c>
      <c r="R67" s="52">
        <f t="shared" si="2"/>
        <v>116668.1</v>
      </c>
    </row>
    <row r="68" spans="1:18" x14ac:dyDescent="0.2">
      <c r="A68" s="98"/>
      <c r="B68" s="98"/>
      <c r="C68" s="17" t="s">
        <v>0</v>
      </c>
      <c r="D68" s="17"/>
      <c r="E68" s="17"/>
      <c r="F68" s="19">
        <f t="shared" ref="F68:Q68" si="3">SUM(F23:F67)</f>
        <v>379433.68</v>
      </c>
      <c r="G68" s="19">
        <f t="shared" si="3"/>
        <v>370548.34</v>
      </c>
      <c r="H68" s="19">
        <f t="shared" si="3"/>
        <v>371945.80000000005</v>
      </c>
      <c r="I68" s="19">
        <f t="shared" si="3"/>
        <v>348268.45</v>
      </c>
      <c r="J68" s="19">
        <f t="shared" si="3"/>
        <v>367549.41</v>
      </c>
      <c r="K68" s="19">
        <f t="shared" si="3"/>
        <v>336003.17</v>
      </c>
      <c r="L68" s="19">
        <f t="shared" si="3"/>
        <v>355327.37</v>
      </c>
      <c r="M68" s="19">
        <f t="shared" si="3"/>
        <v>347508.39</v>
      </c>
      <c r="N68" s="19">
        <f t="shared" si="3"/>
        <v>364493.67</v>
      </c>
      <c r="O68" s="19">
        <f t="shared" si="3"/>
        <v>418211.99000000005</v>
      </c>
      <c r="P68" s="19">
        <f t="shared" si="3"/>
        <v>466769.91</v>
      </c>
      <c r="Q68" s="19">
        <f t="shared" si="3"/>
        <v>367088.72999999992</v>
      </c>
      <c r="R68" s="22">
        <f>SUM(F68:Q68)</f>
        <v>4493148.91</v>
      </c>
    </row>
    <row r="69" spans="1:18" s="49" customFormat="1" ht="11.25" customHeight="1" x14ac:dyDescent="0.2">
      <c r="K69" s="131"/>
      <c r="R69" s="53"/>
    </row>
    <row r="70" spans="1:18" ht="11.25" customHeight="1" x14ac:dyDescent="0.2">
      <c r="A70" s="147" t="s">
        <v>240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</row>
    <row r="71" spans="1:18" ht="33.75" x14ac:dyDescent="0.2">
      <c r="A71" s="12"/>
      <c r="B71" s="12"/>
      <c r="C71" s="55" t="s">
        <v>282</v>
      </c>
      <c r="D71" s="10" t="s">
        <v>135</v>
      </c>
      <c r="E71" s="90" t="s">
        <v>241</v>
      </c>
      <c r="F71" s="40">
        <v>0</v>
      </c>
      <c r="G71" s="8">
        <v>3000</v>
      </c>
      <c r="H71" s="8">
        <v>3000</v>
      </c>
      <c r="I71" s="8">
        <v>0</v>
      </c>
      <c r="J71" s="9">
        <v>0</v>
      </c>
      <c r="K71" s="125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77">
        <f>SUM(F71:Q71)</f>
        <v>6000</v>
      </c>
    </row>
    <row r="72" spans="1:18" ht="33.75" x14ac:dyDescent="0.2">
      <c r="A72" s="105"/>
      <c r="B72" s="105"/>
      <c r="C72" s="55" t="s">
        <v>117</v>
      </c>
      <c r="D72" s="10" t="s">
        <v>144</v>
      </c>
      <c r="E72" s="90" t="s">
        <v>241</v>
      </c>
      <c r="F72" s="40"/>
      <c r="G72" s="8"/>
      <c r="H72" s="8"/>
      <c r="I72" s="8">
        <v>3000</v>
      </c>
      <c r="J72" s="9">
        <v>3000</v>
      </c>
      <c r="K72" s="125">
        <v>3000</v>
      </c>
      <c r="L72" s="40">
        <v>3000</v>
      </c>
      <c r="M72" s="40">
        <v>3000</v>
      </c>
      <c r="N72" s="40">
        <v>3000</v>
      </c>
      <c r="O72" s="40">
        <v>3000</v>
      </c>
      <c r="P72" s="40">
        <v>3000</v>
      </c>
      <c r="Q72" s="40">
        <v>3000</v>
      </c>
      <c r="R72" s="77">
        <f>SUM(F72:Q72)</f>
        <v>27000</v>
      </c>
    </row>
    <row r="73" spans="1:18" x14ac:dyDescent="0.2">
      <c r="A73" s="99"/>
      <c r="B73" s="99"/>
      <c r="C73" s="17" t="s">
        <v>0</v>
      </c>
      <c r="D73" s="17"/>
      <c r="E73" s="17"/>
      <c r="F73" s="19">
        <f t="shared" ref="F73:H73" si="4">SUM(F71)</f>
        <v>0</v>
      </c>
      <c r="G73" s="19">
        <f t="shared" si="4"/>
        <v>3000</v>
      </c>
      <c r="H73" s="19">
        <f t="shared" si="4"/>
        <v>3000</v>
      </c>
      <c r="I73" s="19">
        <f>SUM(I71:I72)</f>
        <v>3000</v>
      </c>
      <c r="J73" s="19">
        <f t="shared" ref="J73:Q73" si="5">SUM(J71:J72)</f>
        <v>3000</v>
      </c>
      <c r="K73" s="19">
        <f t="shared" si="5"/>
        <v>3000</v>
      </c>
      <c r="L73" s="19">
        <f t="shared" si="5"/>
        <v>3000</v>
      </c>
      <c r="M73" s="19">
        <f t="shared" si="5"/>
        <v>3000</v>
      </c>
      <c r="N73" s="19">
        <f t="shared" si="5"/>
        <v>3000</v>
      </c>
      <c r="O73" s="19">
        <f t="shared" si="5"/>
        <v>3000</v>
      </c>
      <c r="P73" s="19">
        <f t="shared" si="5"/>
        <v>3000</v>
      </c>
      <c r="Q73" s="19">
        <f t="shared" si="5"/>
        <v>3000</v>
      </c>
      <c r="R73" s="19">
        <f>SUM(F73:Q73)</f>
        <v>33000</v>
      </c>
    </row>
    <row r="74" spans="1:18" s="49" customFormat="1" ht="11.25" customHeight="1" x14ac:dyDescent="0.2">
      <c r="K74" s="131"/>
      <c r="R74" s="53"/>
    </row>
    <row r="75" spans="1:18" ht="11.25" customHeight="1" x14ac:dyDescent="0.2">
      <c r="A75" s="147" t="s">
        <v>60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</row>
    <row r="76" spans="1:18" ht="33.75" x14ac:dyDescent="0.2">
      <c r="A76" s="12"/>
      <c r="B76" s="12"/>
      <c r="C76" s="6" t="s">
        <v>76</v>
      </c>
      <c r="D76" s="10" t="s">
        <v>49</v>
      </c>
      <c r="E76" s="15" t="s">
        <v>56</v>
      </c>
      <c r="F76" s="40">
        <v>1500</v>
      </c>
      <c r="G76" s="40">
        <v>1500</v>
      </c>
      <c r="H76" s="40">
        <v>1500</v>
      </c>
      <c r="I76" s="40">
        <v>1500</v>
      </c>
      <c r="J76" s="40">
        <v>1500</v>
      </c>
      <c r="K76" s="125">
        <v>1500</v>
      </c>
      <c r="L76" s="40">
        <v>1500</v>
      </c>
      <c r="M76" s="40">
        <v>1500</v>
      </c>
      <c r="N76" s="40">
        <v>1500</v>
      </c>
      <c r="O76" s="40">
        <v>1500</v>
      </c>
      <c r="P76" s="40">
        <v>1500</v>
      </c>
      <c r="Q76" s="40">
        <v>1500</v>
      </c>
      <c r="R76" s="77">
        <f>SUM(F76:Q76)</f>
        <v>18000</v>
      </c>
    </row>
    <row r="77" spans="1:18" x14ac:dyDescent="0.2">
      <c r="A77" s="99"/>
      <c r="B77" s="99"/>
      <c r="C77" s="17" t="s">
        <v>0</v>
      </c>
      <c r="D77" s="17"/>
      <c r="E77" s="17"/>
      <c r="F77" s="19">
        <f t="shared" ref="F77:Q77" si="6">SUM(F76)</f>
        <v>1500</v>
      </c>
      <c r="G77" s="19">
        <f t="shared" si="6"/>
        <v>1500</v>
      </c>
      <c r="H77" s="19">
        <f t="shared" si="6"/>
        <v>1500</v>
      </c>
      <c r="I77" s="19">
        <f t="shared" si="6"/>
        <v>1500</v>
      </c>
      <c r="J77" s="19">
        <f t="shared" si="6"/>
        <v>1500</v>
      </c>
      <c r="K77" s="19">
        <f t="shared" si="6"/>
        <v>1500</v>
      </c>
      <c r="L77" s="19">
        <f t="shared" si="6"/>
        <v>1500</v>
      </c>
      <c r="M77" s="19">
        <f t="shared" si="6"/>
        <v>1500</v>
      </c>
      <c r="N77" s="19">
        <f t="shared" si="6"/>
        <v>1500</v>
      </c>
      <c r="O77" s="19">
        <f t="shared" si="6"/>
        <v>1500</v>
      </c>
      <c r="P77" s="19">
        <f t="shared" si="6"/>
        <v>1500</v>
      </c>
      <c r="Q77" s="19">
        <f t="shared" si="6"/>
        <v>1500</v>
      </c>
      <c r="R77" s="19">
        <f>SUM(F77:Q77)</f>
        <v>18000</v>
      </c>
    </row>
    <row r="78" spans="1:18" s="49" customFormat="1" ht="11.25" customHeight="1" x14ac:dyDescent="0.2">
      <c r="K78" s="131"/>
      <c r="R78" s="53"/>
    </row>
    <row r="79" spans="1:18" ht="11.25" customHeight="1" x14ac:dyDescent="0.2">
      <c r="A79" s="147" t="s">
        <v>4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</row>
    <row r="80" spans="1:18" s="4" customFormat="1" x14ac:dyDescent="0.2">
      <c r="A80" s="5"/>
      <c r="B80" s="5"/>
      <c r="C80" s="6" t="s">
        <v>279</v>
      </c>
      <c r="D80" s="10" t="s">
        <v>64</v>
      </c>
      <c r="E80" s="15" t="s">
        <v>16</v>
      </c>
      <c r="F80" s="7">
        <v>742.58</v>
      </c>
      <c r="G80" s="7">
        <v>742.58</v>
      </c>
      <c r="H80" s="7">
        <v>742.58</v>
      </c>
      <c r="I80" s="7">
        <v>742.58</v>
      </c>
      <c r="J80" s="7">
        <v>742.58</v>
      </c>
      <c r="K80" s="130">
        <v>742.58</v>
      </c>
      <c r="L80" s="7">
        <v>742.58</v>
      </c>
      <c r="M80" s="7">
        <v>742.58</v>
      </c>
      <c r="N80" s="7">
        <v>742.58</v>
      </c>
      <c r="O80" s="7">
        <v>742.58</v>
      </c>
      <c r="P80" s="7">
        <v>742.58</v>
      </c>
      <c r="Q80" s="7">
        <v>742.58</v>
      </c>
      <c r="R80" s="77">
        <f>SUM(F80:Q80)</f>
        <v>8910.9600000000009</v>
      </c>
    </row>
    <row r="81" spans="1:18" s="4" customFormat="1" ht="22.5" hidden="1" x14ac:dyDescent="0.2">
      <c r="A81" s="104"/>
      <c r="B81" s="104"/>
      <c r="C81" s="6" t="s">
        <v>249</v>
      </c>
      <c r="D81" s="10" t="s">
        <v>250</v>
      </c>
      <c r="E81" s="15" t="s">
        <v>251</v>
      </c>
      <c r="F81" s="7"/>
      <c r="G81" s="7"/>
      <c r="H81" s="7"/>
      <c r="I81" s="7"/>
      <c r="J81" s="7"/>
      <c r="K81" s="130"/>
      <c r="L81" s="7"/>
      <c r="M81" s="7"/>
      <c r="N81" s="7"/>
      <c r="O81" s="7"/>
      <c r="P81" s="7"/>
      <c r="Q81" s="7"/>
      <c r="R81" s="77">
        <f>SUM(F81:Q81)</f>
        <v>0</v>
      </c>
    </row>
    <row r="82" spans="1:18" x14ac:dyDescent="0.2">
      <c r="A82" s="99"/>
      <c r="B82" s="99"/>
      <c r="C82" s="17" t="s">
        <v>0</v>
      </c>
      <c r="D82" s="17"/>
      <c r="E82" s="17"/>
      <c r="F82" s="11">
        <f>SUM(F80)</f>
        <v>742.58</v>
      </c>
      <c r="G82" s="19">
        <f>SUM(G80)</f>
        <v>742.58</v>
      </c>
      <c r="H82" s="19">
        <f t="shared" ref="H82:J82" si="7">SUM(H80)</f>
        <v>742.58</v>
      </c>
      <c r="I82" s="19">
        <f t="shared" si="7"/>
        <v>742.58</v>
      </c>
      <c r="J82" s="19">
        <f t="shared" si="7"/>
        <v>742.58</v>
      </c>
      <c r="K82" s="19">
        <f>SUM(K80:K81)</f>
        <v>742.58</v>
      </c>
      <c r="L82" s="19">
        <f t="shared" ref="L82:Q82" si="8">SUM(L80:L81)</f>
        <v>742.58</v>
      </c>
      <c r="M82" s="19">
        <f t="shared" si="8"/>
        <v>742.58</v>
      </c>
      <c r="N82" s="19">
        <f t="shared" si="8"/>
        <v>742.58</v>
      </c>
      <c r="O82" s="19">
        <f t="shared" si="8"/>
        <v>742.58</v>
      </c>
      <c r="P82" s="19">
        <f t="shared" si="8"/>
        <v>742.58</v>
      </c>
      <c r="Q82" s="19">
        <f t="shared" si="8"/>
        <v>742.58</v>
      </c>
      <c r="R82" s="19">
        <f>SUM(F82:Q82)</f>
        <v>8910.9600000000009</v>
      </c>
    </row>
    <row r="83" spans="1:18" s="49" customFormat="1" ht="11.25" customHeight="1" x14ac:dyDescent="0.2">
      <c r="K83" s="131"/>
      <c r="R83" s="53"/>
    </row>
    <row r="84" spans="1:18" ht="11.25" customHeight="1" x14ac:dyDescent="0.2">
      <c r="A84" s="147" t="s">
        <v>5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</row>
    <row r="85" spans="1:18" ht="22.5" customHeight="1" x14ac:dyDescent="0.2">
      <c r="A85" s="13" t="s">
        <v>14</v>
      </c>
      <c r="B85" s="13" t="s">
        <v>14</v>
      </c>
      <c r="C85" s="6" t="s">
        <v>198</v>
      </c>
      <c r="D85" s="87" t="s">
        <v>226</v>
      </c>
      <c r="E85" s="15" t="s">
        <v>66</v>
      </c>
      <c r="F85" s="7">
        <v>19500</v>
      </c>
      <c r="G85" s="7">
        <v>20340.45</v>
      </c>
      <c r="H85" s="7">
        <v>20340.45</v>
      </c>
      <c r="I85" s="8">
        <v>20340.45</v>
      </c>
      <c r="J85" s="9">
        <v>20340.45</v>
      </c>
      <c r="K85" s="129">
        <v>20340</v>
      </c>
      <c r="L85" s="9">
        <v>20340.45</v>
      </c>
      <c r="M85" s="9">
        <v>20340.45</v>
      </c>
      <c r="N85" s="9">
        <v>20340.45</v>
      </c>
      <c r="O85" s="9">
        <v>22171.09</v>
      </c>
      <c r="P85" s="9">
        <v>22171.09</v>
      </c>
      <c r="Q85" s="9">
        <v>22171.09</v>
      </c>
      <c r="R85" s="52">
        <f>SUM(F85:Q85)</f>
        <v>248736.42</v>
      </c>
    </row>
    <row r="86" spans="1:18" x14ac:dyDescent="0.2">
      <c r="A86" s="99"/>
      <c r="B86" s="99"/>
      <c r="C86" s="17" t="s">
        <v>0</v>
      </c>
      <c r="D86" s="17"/>
      <c r="E86" s="17"/>
      <c r="F86" s="19">
        <f t="shared" ref="F86:Q86" si="9">SUM(F85:F85)</f>
        <v>19500</v>
      </c>
      <c r="G86" s="19">
        <f t="shared" si="9"/>
        <v>20340.45</v>
      </c>
      <c r="H86" s="19">
        <f t="shared" si="9"/>
        <v>20340.45</v>
      </c>
      <c r="I86" s="19">
        <f t="shared" si="9"/>
        <v>20340.45</v>
      </c>
      <c r="J86" s="19">
        <f t="shared" si="9"/>
        <v>20340.45</v>
      </c>
      <c r="K86" s="19">
        <f t="shared" si="9"/>
        <v>20340</v>
      </c>
      <c r="L86" s="19">
        <f t="shared" si="9"/>
        <v>20340.45</v>
      </c>
      <c r="M86" s="19">
        <f t="shared" si="9"/>
        <v>20340.45</v>
      </c>
      <c r="N86" s="19">
        <f t="shared" si="9"/>
        <v>20340.45</v>
      </c>
      <c r="O86" s="19">
        <f t="shared" si="9"/>
        <v>22171.09</v>
      </c>
      <c r="P86" s="19">
        <f t="shared" si="9"/>
        <v>22171.09</v>
      </c>
      <c r="Q86" s="19">
        <f t="shared" si="9"/>
        <v>22171.09</v>
      </c>
      <c r="R86" s="19">
        <f>SUM(F86:Q86)</f>
        <v>248736.42</v>
      </c>
    </row>
    <row r="87" spans="1:18" s="49" customFormat="1" ht="11.25" customHeight="1" x14ac:dyDescent="0.2">
      <c r="K87" s="131"/>
      <c r="R87" s="53"/>
    </row>
    <row r="88" spans="1:18" x14ac:dyDescent="0.2">
      <c r="A88" s="101" t="s">
        <v>61</v>
      </c>
      <c r="B88" s="101" t="s">
        <v>62</v>
      </c>
      <c r="C88" s="147" t="s">
        <v>6</v>
      </c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</row>
    <row r="89" spans="1:18" ht="22.5" hidden="1" x14ac:dyDescent="0.2">
      <c r="A89" s="6" t="s">
        <v>20</v>
      </c>
      <c r="B89" s="6" t="s">
        <v>21</v>
      </c>
      <c r="C89" s="21" t="s">
        <v>173</v>
      </c>
      <c r="D89" s="21" t="s">
        <v>174</v>
      </c>
      <c r="E89" s="21" t="s">
        <v>22</v>
      </c>
      <c r="F89" s="59"/>
      <c r="G89" s="59"/>
      <c r="H89" s="59"/>
      <c r="I89" s="15"/>
      <c r="J89" s="59"/>
      <c r="K89" s="132"/>
      <c r="L89" s="59"/>
      <c r="M89" s="59"/>
      <c r="N89" s="59"/>
      <c r="O89" s="59"/>
      <c r="P89" s="59"/>
      <c r="Q89" s="59">
        <v>0</v>
      </c>
      <c r="R89" s="77">
        <f>SUM(F89:Q89)</f>
        <v>0</v>
      </c>
    </row>
    <row r="90" spans="1:18" ht="22.5" x14ac:dyDescent="0.2">
      <c r="A90" s="122"/>
      <c r="B90" s="122"/>
      <c r="C90" s="21" t="s">
        <v>247</v>
      </c>
      <c r="D90" s="21" t="s">
        <v>248</v>
      </c>
      <c r="E90" s="21" t="s">
        <v>22</v>
      </c>
      <c r="F90" s="59">
        <v>45</v>
      </c>
      <c r="G90" s="59">
        <v>45</v>
      </c>
      <c r="H90" s="59">
        <v>42.5</v>
      </c>
      <c r="I90" s="15">
        <v>42.5</v>
      </c>
      <c r="J90" s="59">
        <v>34</v>
      </c>
      <c r="K90" s="132">
        <v>34</v>
      </c>
      <c r="L90" s="59">
        <v>34</v>
      </c>
      <c r="M90" s="59">
        <v>34</v>
      </c>
      <c r="N90" s="59">
        <v>34</v>
      </c>
      <c r="O90" s="59">
        <v>34</v>
      </c>
      <c r="P90" s="59">
        <v>34</v>
      </c>
      <c r="Q90" s="59">
        <v>34</v>
      </c>
      <c r="R90" s="77">
        <f>SUM(F90:Q90)</f>
        <v>447</v>
      </c>
    </row>
    <row r="91" spans="1:18" x14ac:dyDescent="0.2">
      <c r="A91" s="99"/>
      <c r="B91" s="99"/>
      <c r="C91" s="17" t="s">
        <v>0</v>
      </c>
      <c r="D91" s="17"/>
      <c r="E91" s="17"/>
      <c r="F91" s="22">
        <f t="shared" ref="F91:G91" si="10">SUM(F89:F90)</f>
        <v>45</v>
      </c>
      <c r="G91" s="22">
        <f t="shared" si="10"/>
        <v>45</v>
      </c>
      <c r="H91" s="22">
        <f>SUM(H89:H90)</f>
        <v>42.5</v>
      </c>
      <c r="I91" s="22">
        <f t="shared" ref="I91:Q91" si="11">SUM(I89:I90)</f>
        <v>42.5</v>
      </c>
      <c r="J91" s="22">
        <f t="shared" si="11"/>
        <v>34</v>
      </c>
      <c r="K91" s="22">
        <f t="shared" si="11"/>
        <v>34</v>
      </c>
      <c r="L91" s="22">
        <f t="shared" si="11"/>
        <v>34</v>
      </c>
      <c r="M91" s="22">
        <f t="shared" si="11"/>
        <v>34</v>
      </c>
      <c r="N91" s="22">
        <f t="shared" si="11"/>
        <v>34</v>
      </c>
      <c r="O91" s="22">
        <f t="shared" si="11"/>
        <v>34</v>
      </c>
      <c r="P91" s="22">
        <f t="shared" si="11"/>
        <v>34</v>
      </c>
      <c r="Q91" s="22">
        <f t="shared" si="11"/>
        <v>34</v>
      </c>
      <c r="R91" s="22">
        <f>SUM(F91:Q91)</f>
        <v>447</v>
      </c>
    </row>
    <row r="92" spans="1:18" s="49" customFormat="1" ht="11.25" customHeight="1" x14ac:dyDescent="0.2">
      <c r="K92" s="131"/>
      <c r="R92" s="53"/>
    </row>
    <row r="93" spans="1:18" x14ac:dyDescent="0.2">
      <c r="A93" s="95"/>
      <c r="B93" s="95"/>
      <c r="C93" s="147" t="s">
        <v>7</v>
      </c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</row>
    <row r="94" spans="1:18" ht="22.5" x14ac:dyDescent="0.2">
      <c r="A94" s="73"/>
      <c r="B94" s="73"/>
      <c r="C94" s="20" t="s">
        <v>196</v>
      </c>
      <c r="D94" s="91" t="s">
        <v>227</v>
      </c>
      <c r="E94" s="20" t="s">
        <v>67</v>
      </c>
      <c r="F94" s="7">
        <v>2269.52</v>
      </c>
      <c r="G94" s="7">
        <v>0</v>
      </c>
      <c r="H94" s="7">
        <v>0</v>
      </c>
      <c r="I94" s="7">
        <v>2269.52</v>
      </c>
      <c r="J94" s="7">
        <v>6808.56</v>
      </c>
      <c r="K94" s="130">
        <v>0</v>
      </c>
      <c r="L94" s="7">
        <v>4720</v>
      </c>
      <c r="M94" s="7">
        <v>2360.3000000000002</v>
      </c>
      <c r="N94" s="7">
        <v>2360.3000000000002</v>
      </c>
      <c r="O94" s="7">
        <v>2681.2</v>
      </c>
      <c r="P94" s="7">
        <v>2360.3000000000002</v>
      </c>
      <c r="Q94" s="7">
        <v>2429.62</v>
      </c>
      <c r="R94" s="77">
        <f>SUM(F94:Q94)</f>
        <v>28259.32</v>
      </c>
    </row>
    <row r="95" spans="1:18" x14ac:dyDescent="0.2">
      <c r="A95" s="102" t="s">
        <v>20</v>
      </c>
      <c r="B95" s="102" t="s">
        <v>21</v>
      </c>
      <c r="C95" s="17" t="s">
        <v>0</v>
      </c>
      <c r="D95" s="17"/>
      <c r="E95" s="17"/>
      <c r="F95" s="19">
        <f t="shared" ref="F95:R95" si="12">SUM(F94:F94)</f>
        <v>2269.52</v>
      </c>
      <c r="G95" s="19">
        <f t="shared" si="12"/>
        <v>0</v>
      </c>
      <c r="H95" s="19">
        <f t="shared" si="12"/>
        <v>0</v>
      </c>
      <c r="I95" s="19">
        <f t="shared" si="12"/>
        <v>2269.52</v>
      </c>
      <c r="J95" s="19">
        <f t="shared" si="12"/>
        <v>6808.56</v>
      </c>
      <c r="K95" s="19">
        <f t="shared" si="12"/>
        <v>0</v>
      </c>
      <c r="L95" s="19">
        <f t="shared" si="12"/>
        <v>4720</v>
      </c>
      <c r="M95" s="19">
        <f t="shared" si="12"/>
        <v>2360.3000000000002</v>
      </c>
      <c r="N95" s="19">
        <f t="shared" si="12"/>
        <v>2360.3000000000002</v>
      </c>
      <c r="O95" s="19">
        <f t="shared" si="12"/>
        <v>2681.2</v>
      </c>
      <c r="P95" s="19">
        <f t="shared" si="12"/>
        <v>2360.3000000000002</v>
      </c>
      <c r="Q95" s="19">
        <f t="shared" si="12"/>
        <v>2429.62</v>
      </c>
      <c r="R95" s="19">
        <f t="shared" si="12"/>
        <v>28259.32</v>
      </c>
    </row>
    <row r="96" spans="1:18" s="50" customFormat="1" ht="11.25" customHeight="1" x14ac:dyDescent="0.2">
      <c r="K96" s="133"/>
      <c r="R96" s="47"/>
    </row>
    <row r="97" spans="1:18" x14ac:dyDescent="0.2">
      <c r="A97" s="95"/>
      <c r="B97" s="95"/>
      <c r="C97" s="147" t="s">
        <v>8</v>
      </c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</row>
    <row r="98" spans="1:18" ht="22.5" x14ac:dyDescent="0.2">
      <c r="A98" s="43" t="s">
        <v>7</v>
      </c>
      <c r="B98" s="43"/>
      <c r="C98" s="6" t="s">
        <v>175</v>
      </c>
      <c r="D98" s="6" t="s">
        <v>176</v>
      </c>
      <c r="E98" s="6" t="s">
        <v>23</v>
      </c>
      <c r="F98" s="7">
        <v>2666.67</v>
      </c>
      <c r="G98" s="7">
        <v>2666.67</v>
      </c>
      <c r="H98" s="7">
        <v>0</v>
      </c>
      <c r="I98" s="7">
        <v>0</v>
      </c>
      <c r="J98" s="7">
        <v>0</v>
      </c>
      <c r="K98" s="130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8">
        <v>0</v>
      </c>
      <c r="R98" s="52">
        <f>SUM(F98:Q98)</f>
        <v>5333.34</v>
      </c>
    </row>
    <row r="99" spans="1:18" x14ac:dyDescent="0.2">
      <c r="A99" s="103" t="s">
        <v>18</v>
      </c>
      <c r="B99" s="104" t="s">
        <v>15</v>
      </c>
      <c r="C99" s="17" t="s">
        <v>0</v>
      </c>
      <c r="D99" s="17"/>
      <c r="E99" s="17"/>
      <c r="F99" s="19">
        <f>SUM(F98)</f>
        <v>2666.67</v>
      </c>
      <c r="G99" s="19">
        <f>SUM(G98)</f>
        <v>2666.67</v>
      </c>
      <c r="H99" s="19">
        <f t="shared" ref="H99:Q99" si="13">SUM(H98)</f>
        <v>0</v>
      </c>
      <c r="I99" s="19">
        <f t="shared" si="13"/>
        <v>0</v>
      </c>
      <c r="J99" s="19">
        <f t="shared" si="13"/>
        <v>0</v>
      </c>
      <c r="K99" s="19">
        <f t="shared" si="13"/>
        <v>0</v>
      </c>
      <c r="L99" s="19">
        <f t="shared" si="13"/>
        <v>0</v>
      </c>
      <c r="M99" s="19">
        <f t="shared" si="13"/>
        <v>0</v>
      </c>
      <c r="N99" s="19">
        <f t="shared" si="13"/>
        <v>0</v>
      </c>
      <c r="O99" s="19">
        <f t="shared" si="13"/>
        <v>0</v>
      </c>
      <c r="P99" s="19">
        <f t="shared" si="13"/>
        <v>0</v>
      </c>
      <c r="Q99" s="19">
        <f t="shared" si="13"/>
        <v>0</v>
      </c>
      <c r="R99" s="19">
        <f>SUM(F99:Q99)</f>
        <v>5333.34</v>
      </c>
    </row>
    <row r="100" spans="1:18" s="49" customFormat="1" ht="11.25" customHeight="1" x14ac:dyDescent="0.2">
      <c r="K100" s="131"/>
      <c r="R100" s="53"/>
    </row>
    <row r="101" spans="1:18" x14ac:dyDescent="0.2">
      <c r="A101" s="95"/>
      <c r="B101" s="95"/>
      <c r="C101" s="147" t="s">
        <v>9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</row>
    <row r="102" spans="1:18" ht="22.5" hidden="1" x14ac:dyDescent="0.2">
      <c r="A102" s="12"/>
      <c r="B102" s="12"/>
      <c r="C102" s="70" t="s">
        <v>236</v>
      </c>
      <c r="D102" s="94" t="s">
        <v>237</v>
      </c>
      <c r="E102" s="6" t="s">
        <v>19</v>
      </c>
      <c r="F102" s="81"/>
      <c r="G102" s="81"/>
      <c r="H102" s="81"/>
      <c r="I102" s="40"/>
      <c r="J102" s="40"/>
      <c r="K102" s="125"/>
      <c r="L102" s="40"/>
      <c r="M102" s="40"/>
      <c r="N102" s="40"/>
      <c r="O102" s="40"/>
      <c r="P102" s="40"/>
      <c r="Q102" s="40">
        <v>0</v>
      </c>
      <c r="R102" s="78">
        <f t="shared" ref="R102:R105" si="14">SUM(F102:Q102)</f>
        <v>0</v>
      </c>
    </row>
    <row r="103" spans="1:18" ht="22.5" x14ac:dyDescent="0.2">
      <c r="A103" s="105"/>
      <c r="B103" s="105"/>
      <c r="C103" s="70" t="s">
        <v>245</v>
      </c>
      <c r="D103" s="94" t="s">
        <v>246</v>
      </c>
      <c r="E103" s="6" t="s">
        <v>19</v>
      </c>
      <c r="F103" s="81">
        <v>1850</v>
      </c>
      <c r="G103" s="81">
        <v>1850</v>
      </c>
      <c r="H103" s="81">
        <v>1850</v>
      </c>
      <c r="I103" s="40">
        <v>1850</v>
      </c>
      <c r="J103" s="40">
        <v>1850</v>
      </c>
      <c r="K103" s="125">
        <v>1850</v>
      </c>
      <c r="L103" s="40">
        <v>1850</v>
      </c>
      <c r="M103" s="40">
        <v>1850</v>
      </c>
      <c r="N103" s="40">
        <v>1850</v>
      </c>
      <c r="O103" s="40">
        <v>1850</v>
      </c>
      <c r="P103" s="40">
        <v>1850</v>
      </c>
      <c r="Q103" s="40">
        <v>1850</v>
      </c>
      <c r="R103" s="78">
        <f>SUM(F103:Q103)</f>
        <v>22200</v>
      </c>
    </row>
    <row r="104" spans="1:18" x14ac:dyDescent="0.2">
      <c r="A104" s="105"/>
      <c r="B104" s="105"/>
      <c r="C104" s="70" t="s">
        <v>266</v>
      </c>
      <c r="D104" s="94" t="s">
        <v>267</v>
      </c>
      <c r="E104" s="6" t="s">
        <v>268</v>
      </c>
      <c r="F104" s="81">
        <v>10000</v>
      </c>
      <c r="G104" s="81">
        <v>10000</v>
      </c>
      <c r="H104" s="81">
        <v>10000</v>
      </c>
      <c r="I104" s="40">
        <v>10000</v>
      </c>
      <c r="J104" s="40">
        <v>10000</v>
      </c>
      <c r="K104" s="125">
        <v>10000</v>
      </c>
      <c r="L104" s="40">
        <v>10000</v>
      </c>
      <c r="M104" s="40">
        <v>10000</v>
      </c>
      <c r="N104" s="40">
        <v>10979.96</v>
      </c>
      <c r="O104" s="40">
        <v>10979.96</v>
      </c>
      <c r="P104" s="40">
        <v>10979.96</v>
      </c>
      <c r="Q104" s="40">
        <v>10979.96</v>
      </c>
      <c r="R104" s="78">
        <f t="shared" ref="R104:R105" si="15">SUM(F104:Q104)</f>
        <v>123919.83999999997</v>
      </c>
    </row>
    <row r="105" spans="1:18" x14ac:dyDescent="0.2">
      <c r="A105" s="105"/>
      <c r="B105" s="105"/>
      <c r="C105" s="70" t="s">
        <v>290</v>
      </c>
      <c r="D105" s="94" t="s">
        <v>291</v>
      </c>
      <c r="E105" s="6" t="s">
        <v>292</v>
      </c>
      <c r="F105" s="81"/>
      <c r="G105" s="81"/>
      <c r="H105" s="81"/>
      <c r="I105" s="40"/>
      <c r="J105" s="40"/>
      <c r="K105" s="125"/>
      <c r="L105" s="40"/>
      <c r="M105" s="40">
        <v>881</v>
      </c>
      <c r="N105" s="40"/>
      <c r="O105" s="40"/>
      <c r="P105" s="40">
        <v>0</v>
      </c>
      <c r="Q105" s="40"/>
      <c r="R105" s="78">
        <f t="shared" si="15"/>
        <v>881</v>
      </c>
    </row>
    <row r="106" spans="1:18" x14ac:dyDescent="0.2">
      <c r="A106" s="105"/>
      <c r="B106" s="105"/>
      <c r="C106" s="17" t="s">
        <v>0</v>
      </c>
      <c r="D106" s="17"/>
      <c r="E106" s="17"/>
      <c r="F106" s="19">
        <f t="shared" ref="F106:I106" si="16">SUM(F102:F104)</f>
        <v>11850</v>
      </c>
      <c r="G106" s="19">
        <f t="shared" si="16"/>
        <v>11850</v>
      </c>
      <c r="H106" s="19">
        <f t="shared" si="16"/>
        <v>11850</v>
      </c>
      <c r="I106" s="19">
        <f t="shared" si="16"/>
        <v>11850</v>
      </c>
      <c r="J106" s="19">
        <f>SUM(J102:J104)</f>
        <v>11850</v>
      </c>
      <c r="K106" s="19">
        <f>SUM(K102:K104)</f>
        <v>11850</v>
      </c>
      <c r="L106" s="19">
        <f t="shared" ref="L106:Q106" si="17">SUM(L102:L104)</f>
        <v>11850</v>
      </c>
      <c r="M106" s="19">
        <f>SUM(M102:M105)</f>
        <v>12731</v>
      </c>
      <c r="N106" s="19">
        <f t="shared" si="17"/>
        <v>12829.96</v>
      </c>
      <c r="O106" s="19">
        <f t="shared" si="17"/>
        <v>12829.96</v>
      </c>
      <c r="P106" s="19">
        <f t="shared" si="17"/>
        <v>12829.96</v>
      </c>
      <c r="Q106" s="19">
        <f t="shared" si="17"/>
        <v>12829.96</v>
      </c>
      <c r="R106" s="19">
        <f>SUM(F106:Q106)</f>
        <v>147000.83999999997</v>
      </c>
    </row>
    <row r="107" spans="1:18" s="49" customFormat="1" ht="11.25" customHeight="1" x14ac:dyDescent="0.2">
      <c r="K107" s="131"/>
      <c r="R107" s="53"/>
    </row>
    <row r="108" spans="1:18" x14ac:dyDescent="0.2">
      <c r="A108" s="95"/>
      <c r="B108" s="95"/>
      <c r="C108" s="147" t="s">
        <v>71</v>
      </c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</row>
    <row r="109" spans="1:18" x14ac:dyDescent="0.2">
      <c r="A109" s="16"/>
      <c r="B109" s="16"/>
      <c r="C109" s="6" t="s">
        <v>178</v>
      </c>
      <c r="D109" s="10" t="s">
        <v>179</v>
      </c>
      <c r="E109" s="6" t="s">
        <v>89</v>
      </c>
      <c r="F109" s="24">
        <v>13550</v>
      </c>
      <c r="G109" s="24">
        <v>13550</v>
      </c>
      <c r="H109" s="24">
        <v>13550</v>
      </c>
      <c r="I109" s="24">
        <v>13550</v>
      </c>
      <c r="J109" s="24">
        <v>13550</v>
      </c>
      <c r="K109" s="42">
        <v>13550</v>
      </c>
      <c r="L109" s="24">
        <v>13550</v>
      </c>
      <c r="M109" s="24">
        <v>13550</v>
      </c>
      <c r="N109" s="24">
        <v>13550</v>
      </c>
      <c r="O109" s="24">
        <v>13550</v>
      </c>
      <c r="P109" s="24">
        <v>13550</v>
      </c>
      <c r="Q109" s="24">
        <v>13550</v>
      </c>
      <c r="R109" s="75">
        <f>SUM(F109:Q109)</f>
        <v>162600</v>
      </c>
    </row>
    <row r="110" spans="1:18" x14ac:dyDescent="0.2">
      <c r="A110" s="5"/>
      <c r="B110" s="5"/>
      <c r="C110" s="6" t="s">
        <v>201</v>
      </c>
      <c r="D110" s="87" t="s">
        <v>228</v>
      </c>
      <c r="E110" s="6" t="s">
        <v>202</v>
      </c>
      <c r="F110" s="7">
        <v>2800</v>
      </c>
      <c r="G110" s="7">
        <v>2800</v>
      </c>
      <c r="H110" s="7">
        <v>0</v>
      </c>
      <c r="I110" s="7">
        <v>0</v>
      </c>
      <c r="J110" s="7"/>
      <c r="K110" s="130"/>
      <c r="L110" s="7"/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52">
        <f>SUM(F110:Q110)</f>
        <v>5600</v>
      </c>
    </row>
    <row r="111" spans="1:18" x14ac:dyDescent="0.2">
      <c r="A111" s="99"/>
      <c r="B111" s="99"/>
      <c r="C111" s="17" t="s">
        <v>0</v>
      </c>
      <c r="D111" s="17"/>
      <c r="E111" s="17"/>
      <c r="F111" s="19">
        <f>SUM(F109:F110)</f>
        <v>16350</v>
      </c>
      <c r="G111" s="19">
        <f t="shared" ref="G111:Q111" si="18">SUM(G109:G110)</f>
        <v>16350</v>
      </c>
      <c r="H111" s="19">
        <f t="shared" si="18"/>
        <v>13550</v>
      </c>
      <c r="I111" s="19">
        <f t="shared" si="18"/>
        <v>13550</v>
      </c>
      <c r="J111" s="19">
        <f t="shared" si="18"/>
        <v>13550</v>
      </c>
      <c r="K111" s="19">
        <f t="shared" si="18"/>
        <v>13550</v>
      </c>
      <c r="L111" s="19">
        <f t="shared" si="18"/>
        <v>13550</v>
      </c>
      <c r="M111" s="19">
        <f t="shared" si="18"/>
        <v>13550</v>
      </c>
      <c r="N111" s="19">
        <f t="shared" si="18"/>
        <v>13550</v>
      </c>
      <c r="O111" s="19">
        <f t="shared" si="18"/>
        <v>13550</v>
      </c>
      <c r="P111" s="19">
        <f t="shared" si="18"/>
        <v>13550</v>
      </c>
      <c r="Q111" s="19">
        <f t="shared" si="18"/>
        <v>13550</v>
      </c>
      <c r="R111" s="19">
        <f>SUM(F111:Q111)</f>
        <v>168200</v>
      </c>
    </row>
    <row r="112" spans="1:18" s="49" customFormat="1" ht="11.25" customHeight="1" x14ac:dyDescent="0.2">
      <c r="K112" s="131"/>
      <c r="R112" s="53"/>
    </row>
    <row r="113" spans="1:18" ht="11.25" customHeight="1" x14ac:dyDescent="0.2">
      <c r="A113" s="95"/>
      <c r="B113" s="95"/>
      <c r="C113" s="147" t="s">
        <v>57</v>
      </c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</row>
    <row r="114" spans="1:18" x14ac:dyDescent="0.2">
      <c r="A114" s="16"/>
      <c r="B114" s="16"/>
      <c r="C114" s="6" t="s">
        <v>197</v>
      </c>
      <c r="D114" s="87" t="s">
        <v>229</v>
      </c>
      <c r="E114" s="20" t="s">
        <v>58</v>
      </c>
      <c r="F114" s="7">
        <v>2090.35</v>
      </c>
      <c r="G114" s="7">
        <v>2090.35</v>
      </c>
      <c r="H114" s="7">
        <v>2090.35</v>
      </c>
      <c r="I114" s="7">
        <v>2090.35</v>
      </c>
      <c r="J114" s="7">
        <v>2090.35</v>
      </c>
      <c r="K114" s="130">
        <v>2090.35</v>
      </c>
      <c r="L114" s="7">
        <v>2090.35</v>
      </c>
      <c r="M114" s="7">
        <v>2090.35</v>
      </c>
      <c r="N114" s="7">
        <v>2090.35</v>
      </c>
      <c r="O114" s="7">
        <v>3485.18</v>
      </c>
      <c r="P114" s="7">
        <v>2090.35</v>
      </c>
      <c r="Q114" s="7">
        <v>2666.79</v>
      </c>
      <c r="R114" s="77">
        <f>SUM(F114:Q114)</f>
        <v>27055.469999999998</v>
      </c>
    </row>
    <row r="115" spans="1:18" x14ac:dyDescent="0.2">
      <c r="A115" s="99"/>
      <c r="B115" s="99"/>
      <c r="C115" s="17" t="s">
        <v>0</v>
      </c>
      <c r="D115" s="17"/>
      <c r="E115" s="17"/>
      <c r="F115" s="19">
        <f t="shared" ref="F115:R115" si="19">SUM(F114:F114)</f>
        <v>2090.35</v>
      </c>
      <c r="G115" s="19">
        <f t="shared" si="19"/>
        <v>2090.35</v>
      </c>
      <c r="H115" s="19">
        <f t="shared" si="19"/>
        <v>2090.35</v>
      </c>
      <c r="I115" s="19">
        <f t="shared" si="19"/>
        <v>2090.35</v>
      </c>
      <c r="J115" s="19">
        <f t="shared" si="19"/>
        <v>2090.35</v>
      </c>
      <c r="K115" s="19">
        <f t="shared" si="19"/>
        <v>2090.35</v>
      </c>
      <c r="L115" s="19">
        <f t="shared" si="19"/>
        <v>2090.35</v>
      </c>
      <c r="M115" s="19">
        <f t="shared" si="19"/>
        <v>2090.35</v>
      </c>
      <c r="N115" s="19">
        <f t="shared" si="19"/>
        <v>2090.35</v>
      </c>
      <c r="O115" s="19">
        <f t="shared" si="19"/>
        <v>3485.18</v>
      </c>
      <c r="P115" s="19">
        <f t="shared" si="19"/>
        <v>2090.35</v>
      </c>
      <c r="Q115" s="19">
        <f t="shared" si="19"/>
        <v>2666.79</v>
      </c>
      <c r="R115" s="19">
        <f t="shared" si="19"/>
        <v>27055.469999999998</v>
      </c>
    </row>
    <row r="116" spans="1:18" s="49" customFormat="1" ht="11.25" customHeight="1" x14ac:dyDescent="0.2">
      <c r="K116" s="131"/>
      <c r="R116" s="53"/>
    </row>
    <row r="117" spans="1:18" x14ac:dyDescent="0.2">
      <c r="A117" s="95"/>
      <c r="B117" s="95"/>
      <c r="C117" s="145" t="s">
        <v>63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1:18" ht="22.5" hidden="1" x14ac:dyDescent="0.2">
      <c r="A118" s="44"/>
      <c r="B118" s="44"/>
      <c r="C118" s="38" t="s">
        <v>77</v>
      </c>
      <c r="D118" s="27" t="s">
        <v>74</v>
      </c>
      <c r="E118" s="15" t="s">
        <v>90</v>
      </c>
      <c r="F118" s="24"/>
      <c r="G118" s="24"/>
      <c r="H118" s="24"/>
      <c r="I118" s="25"/>
      <c r="J118" s="26"/>
      <c r="K118" s="134"/>
      <c r="L118" s="26"/>
      <c r="M118" s="26"/>
      <c r="N118" s="26"/>
      <c r="O118" s="26"/>
      <c r="P118" s="26"/>
      <c r="Q118" s="25">
        <v>0</v>
      </c>
      <c r="R118" s="75">
        <f>SUM(F118:Q118)</f>
        <v>0</v>
      </c>
    </row>
    <row r="119" spans="1:18" ht="22.5" x14ac:dyDescent="0.2">
      <c r="A119" s="106"/>
      <c r="B119" s="106"/>
      <c r="C119" s="38" t="s">
        <v>252</v>
      </c>
      <c r="D119" s="27" t="s">
        <v>253</v>
      </c>
      <c r="E119" s="15" t="s">
        <v>90</v>
      </c>
      <c r="F119" s="24">
        <v>3629.46</v>
      </c>
      <c r="G119" s="24">
        <v>2888.58</v>
      </c>
      <c r="H119" s="24">
        <v>3853.06</v>
      </c>
      <c r="I119" s="25">
        <v>3215.78</v>
      </c>
      <c r="J119" s="26">
        <v>3323.08</v>
      </c>
      <c r="K119" s="134">
        <v>3189.72</v>
      </c>
      <c r="L119" s="26">
        <v>3006.9</v>
      </c>
      <c r="M119" s="26">
        <v>3234.92</v>
      </c>
      <c r="N119" s="26">
        <v>3389.3</v>
      </c>
      <c r="O119" s="26">
        <v>3787.02</v>
      </c>
      <c r="P119" s="26">
        <v>5121.5200000000004</v>
      </c>
      <c r="Q119" s="25">
        <v>3703.92</v>
      </c>
      <c r="R119" s="75">
        <f>SUM(F119:Q119)</f>
        <v>42343.259999999995</v>
      </c>
    </row>
    <row r="120" spans="1:18" x14ac:dyDescent="0.2">
      <c r="A120" s="106" t="s">
        <v>42</v>
      </c>
      <c r="B120" s="106"/>
      <c r="C120" s="29" t="s">
        <v>0</v>
      </c>
      <c r="D120" s="29"/>
      <c r="E120" s="29"/>
      <c r="F120" s="30">
        <f>SUM(F119)</f>
        <v>3629.46</v>
      </c>
      <c r="G120" s="30">
        <f t="shared" ref="G120:J120" si="20">SUM(G119)</f>
        <v>2888.58</v>
      </c>
      <c r="H120" s="30">
        <f t="shared" si="20"/>
        <v>3853.06</v>
      </c>
      <c r="I120" s="30">
        <f t="shared" si="20"/>
        <v>3215.78</v>
      </c>
      <c r="J120" s="30">
        <f t="shared" si="20"/>
        <v>3323.08</v>
      </c>
      <c r="K120" s="19">
        <f>SUM(K118:K119)</f>
        <v>3189.72</v>
      </c>
      <c r="L120" s="30">
        <f t="shared" ref="L120:Q120" si="21">SUM(L118:L119)</f>
        <v>3006.9</v>
      </c>
      <c r="M120" s="30">
        <f t="shared" si="21"/>
        <v>3234.92</v>
      </c>
      <c r="N120" s="30">
        <f t="shared" si="21"/>
        <v>3389.3</v>
      </c>
      <c r="O120" s="30">
        <f t="shared" si="21"/>
        <v>3787.02</v>
      </c>
      <c r="P120" s="30">
        <f t="shared" si="21"/>
        <v>5121.5200000000004</v>
      </c>
      <c r="Q120" s="30">
        <f t="shared" si="21"/>
        <v>3703.92</v>
      </c>
      <c r="R120" s="30">
        <f>SUM(F120:Q120)</f>
        <v>42343.259999999995</v>
      </c>
    </row>
    <row r="121" spans="1:18" s="51" customFormat="1" ht="11.25" customHeight="1" x14ac:dyDescent="0.2">
      <c r="K121" s="135"/>
    </row>
    <row r="122" spans="1:18" hidden="1" x14ac:dyDescent="0.2">
      <c r="A122" s="95"/>
      <c r="B122" s="107"/>
      <c r="C122" s="145" t="s">
        <v>82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1:18" ht="22.5" hidden="1" x14ac:dyDescent="0.2">
      <c r="A123" s="12"/>
      <c r="B123" s="12"/>
      <c r="C123" s="79" t="s">
        <v>203</v>
      </c>
      <c r="D123" s="92" t="s">
        <v>230</v>
      </c>
      <c r="E123" s="6" t="s">
        <v>24</v>
      </c>
      <c r="F123" s="7">
        <v>0</v>
      </c>
      <c r="G123" s="7">
        <v>0</v>
      </c>
      <c r="H123" s="7">
        <v>0</v>
      </c>
      <c r="I123" s="8">
        <v>0</v>
      </c>
      <c r="J123" s="8"/>
      <c r="K123" s="136"/>
      <c r="L123" s="8"/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52">
        <f t="shared" ref="R123" si="22">SUM(F123:Q123)</f>
        <v>0</v>
      </c>
    </row>
    <row r="124" spans="1:18" hidden="1" x14ac:dyDescent="0.2">
      <c r="A124" s="104"/>
      <c r="B124" s="108"/>
      <c r="C124" s="29" t="s">
        <v>0</v>
      </c>
      <c r="D124" s="29"/>
      <c r="E124" s="29"/>
      <c r="F124" s="30">
        <f t="shared" ref="F124:R124" si="23">SUM(F123:F123)</f>
        <v>0</v>
      </c>
      <c r="G124" s="30">
        <f t="shared" si="23"/>
        <v>0</v>
      </c>
      <c r="H124" s="30">
        <f t="shared" si="23"/>
        <v>0</v>
      </c>
      <c r="I124" s="30">
        <f t="shared" si="23"/>
        <v>0</v>
      </c>
      <c r="J124" s="30">
        <f t="shared" si="23"/>
        <v>0</v>
      </c>
      <c r="K124" s="19">
        <f t="shared" si="23"/>
        <v>0</v>
      </c>
      <c r="L124" s="30">
        <f t="shared" si="23"/>
        <v>0</v>
      </c>
      <c r="M124" s="30">
        <f t="shared" si="23"/>
        <v>0</v>
      </c>
      <c r="N124" s="30">
        <f t="shared" si="23"/>
        <v>0</v>
      </c>
      <c r="O124" s="30">
        <f t="shared" si="23"/>
        <v>0</v>
      </c>
      <c r="P124" s="30">
        <f t="shared" si="23"/>
        <v>0</v>
      </c>
      <c r="Q124" s="30">
        <f t="shared" si="23"/>
        <v>0</v>
      </c>
      <c r="R124" s="30">
        <f t="shared" si="23"/>
        <v>0</v>
      </c>
    </row>
    <row r="125" spans="1:18" s="49" customFormat="1" ht="11.25" customHeight="1" x14ac:dyDescent="0.2">
      <c r="K125" s="131"/>
      <c r="R125" s="53"/>
    </row>
    <row r="126" spans="1:18" x14ac:dyDescent="0.2">
      <c r="A126" s="95"/>
      <c r="B126" s="95"/>
      <c r="C126" s="147" t="s">
        <v>59</v>
      </c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</row>
    <row r="127" spans="1:18" s="62" customFormat="1" x14ac:dyDescent="0.2">
      <c r="A127" s="56" t="s">
        <v>40</v>
      </c>
      <c r="B127" s="56" t="s">
        <v>15</v>
      </c>
      <c r="C127" s="55" t="s">
        <v>111</v>
      </c>
      <c r="D127" s="10" t="s">
        <v>139</v>
      </c>
      <c r="E127" s="15" t="s">
        <v>65</v>
      </c>
      <c r="F127" s="65">
        <v>6006.48</v>
      </c>
      <c r="G127" s="65">
        <v>9087.07</v>
      </c>
      <c r="H127" s="65">
        <v>9348.26</v>
      </c>
      <c r="I127" s="66">
        <v>6014.77</v>
      </c>
      <c r="J127" s="67">
        <v>8776.4599999999991</v>
      </c>
      <c r="K127" s="137">
        <v>7690.57</v>
      </c>
      <c r="L127" s="67">
        <v>17947.32</v>
      </c>
      <c r="M127" s="67">
        <v>8599.06</v>
      </c>
      <c r="N127" s="67">
        <v>7976.31</v>
      </c>
      <c r="O127" s="67">
        <v>11526.8</v>
      </c>
      <c r="P127" s="67">
        <v>7578.85</v>
      </c>
      <c r="Q127" s="66">
        <v>8561.31</v>
      </c>
      <c r="R127" s="63">
        <f t="shared" ref="R127:R128" si="24">SUM(F127:Q127)</f>
        <v>109113.26</v>
      </c>
    </row>
    <row r="128" spans="1:18" s="62" customFormat="1" x14ac:dyDescent="0.2">
      <c r="A128" s="56"/>
      <c r="B128" s="56"/>
      <c r="C128" s="55" t="s">
        <v>184</v>
      </c>
      <c r="D128" s="10" t="s">
        <v>192</v>
      </c>
      <c r="E128" s="115" t="s">
        <v>172</v>
      </c>
      <c r="F128" s="65">
        <v>37583.58</v>
      </c>
      <c r="G128" s="65">
        <v>50404.21</v>
      </c>
      <c r="H128" s="65">
        <v>50603.95</v>
      </c>
      <c r="I128" s="66">
        <v>37681.160000000003</v>
      </c>
      <c r="J128" s="67">
        <v>37421.93</v>
      </c>
      <c r="K128" s="137">
        <v>45220.09</v>
      </c>
      <c r="L128" s="67">
        <v>43913.48</v>
      </c>
      <c r="M128" s="67">
        <v>47827.98</v>
      </c>
      <c r="N128" s="67">
        <v>50662.43</v>
      </c>
      <c r="O128" s="67">
        <v>46553.84</v>
      </c>
      <c r="P128" s="67">
        <v>53035.71</v>
      </c>
      <c r="Q128" s="66">
        <v>53326.06</v>
      </c>
      <c r="R128" s="63">
        <f t="shared" si="24"/>
        <v>554234.41999999993</v>
      </c>
    </row>
    <row r="129" spans="1:18" x14ac:dyDescent="0.2">
      <c r="A129" s="99"/>
      <c r="B129" s="99"/>
      <c r="C129" s="17" t="s">
        <v>0</v>
      </c>
      <c r="D129" s="17"/>
      <c r="E129" s="17"/>
      <c r="F129" s="19">
        <f t="shared" ref="F129:Q129" si="25">SUM(F127:F128)</f>
        <v>43590.06</v>
      </c>
      <c r="G129" s="19">
        <f t="shared" si="25"/>
        <v>59491.28</v>
      </c>
      <c r="H129" s="19">
        <f t="shared" si="25"/>
        <v>59952.21</v>
      </c>
      <c r="I129" s="19">
        <f t="shared" si="25"/>
        <v>43695.930000000008</v>
      </c>
      <c r="J129" s="19">
        <f t="shared" si="25"/>
        <v>46198.39</v>
      </c>
      <c r="K129" s="19">
        <f t="shared" si="25"/>
        <v>52910.659999999996</v>
      </c>
      <c r="L129" s="19">
        <f t="shared" si="25"/>
        <v>61860.800000000003</v>
      </c>
      <c r="M129" s="19">
        <f t="shared" si="25"/>
        <v>56427.040000000001</v>
      </c>
      <c r="N129" s="19">
        <f t="shared" si="25"/>
        <v>58638.74</v>
      </c>
      <c r="O129" s="19">
        <f t="shared" si="25"/>
        <v>58080.639999999999</v>
      </c>
      <c r="P129" s="19">
        <f t="shared" si="25"/>
        <v>60614.559999999998</v>
      </c>
      <c r="Q129" s="19">
        <f t="shared" si="25"/>
        <v>61887.369999999995</v>
      </c>
      <c r="R129" s="19">
        <f>SUM(F129:Q129)</f>
        <v>663347.67999999982</v>
      </c>
    </row>
    <row r="130" spans="1:18" s="49" customFormat="1" ht="11.25" customHeight="1" x14ac:dyDescent="0.2">
      <c r="K130" s="131"/>
      <c r="R130" s="53"/>
    </row>
    <row r="131" spans="1:18" x14ac:dyDescent="0.2">
      <c r="A131" s="95"/>
      <c r="B131" s="107"/>
      <c r="C131" s="145" t="s">
        <v>83</v>
      </c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1:18" ht="22.5" hidden="1" x14ac:dyDescent="0.2">
      <c r="A132" s="44"/>
      <c r="B132" s="44"/>
      <c r="C132" s="41" t="s">
        <v>234</v>
      </c>
      <c r="D132" s="36" t="s">
        <v>235</v>
      </c>
      <c r="E132" s="57" t="s">
        <v>68</v>
      </c>
      <c r="F132" s="39"/>
      <c r="G132" s="39"/>
      <c r="H132" s="39"/>
      <c r="I132" s="39"/>
      <c r="J132" s="39"/>
      <c r="K132" s="138"/>
      <c r="L132" s="39"/>
      <c r="M132" s="39"/>
      <c r="N132" s="39"/>
      <c r="O132" s="39"/>
      <c r="P132" s="39"/>
      <c r="Q132" s="39">
        <v>0</v>
      </c>
      <c r="R132" s="76">
        <f>SUM(F132:Q132)</f>
        <v>0</v>
      </c>
    </row>
    <row r="133" spans="1:18" ht="22.5" x14ac:dyDescent="0.2">
      <c r="A133" s="106"/>
      <c r="B133" s="106"/>
      <c r="C133" s="41" t="s">
        <v>269</v>
      </c>
      <c r="D133" s="36" t="s">
        <v>270</v>
      </c>
      <c r="E133" s="57" t="s">
        <v>68</v>
      </c>
      <c r="F133" s="39">
        <v>3000</v>
      </c>
      <c r="G133" s="39">
        <v>3000</v>
      </c>
      <c r="H133" s="39">
        <v>3000</v>
      </c>
      <c r="I133" s="39">
        <v>3000</v>
      </c>
      <c r="J133" s="39">
        <v>3000</v>
      </c>
      <c r="K133" s="138">
        <v>3000</v>
      </c>
      <c r="L133" s="39">
        <v>3000</v>
      </c>
      <c r="M133" s="39">
        <v>3000</v>
      </c>
      <c r="N133" s="39">
        <v>3000</v>
      </c>
      <c r="O133" s="39">
        <v>3000</v>
      </c>
      <c r="P133" s="39">
        <v>3000</v>
      </c>
      <c r="Q133" s="39">
        <v>3000</v>
      </c>
      <c r="R133" s="76">
        <f>SUM(F133:Q133)</f>
        <v>36000</v>
      </c>
    </row>
    <row r="134" spans="1:18" x14ac:dyDescent="0.2">
      <c r="A134" s="104"/>
      <c r="B134" s="108"/>
      <c r="C134" s="16"/>
      <c r="D134" s="16"/>
      <c r="E134" s="16"/>
      <c r="F134" s="37">
        <f t="shared" ref="F134:M134" si="26">SUM(F132:F133)</f>
        <v>3000</v>
      </c>
      <c r="G134" s="37">
        <f t="shared" si="26"/>
        <v>3000</v>
      </c>
      <c r="H134" s="37">
        <f t="shared" si="26"/>
        <v>3000</v>
      </c>
      <c r="I134" s="37">
        <f t="shared" si="26"/>
        <v>3000</v>
      </c>
      <c r="J134" s="37">
        <f t="shared" si="26"/>
        <v>3000</v>
      </c>
      <c r="K134" s="37">
        <f t="shared" si="26"/>
        <v>3000</v>
      </c>
      <c r="L134" s="37">
        <f t="shared" si="26"/>
        <v>3000</v>
      </c>
      <c r="M134" s="37">
        <f t="shared" si="26"/>
        <v>3000</v>
      </c>
      <c r="N134" s="37">
        <f>SUM(N132:N133)</f>
        <v>3000</v>
      </c>
      <c r="O134" s="37">
        <f>SUM(O132:O133)</f>
        <v>3000</v>
      </c>
      <c r="P134" s="37">
        <f>SUM(P132:P133)</f>
        <v>3000</v>
      </c>
      <c r="Q134" s="37">
        <f>SUM(Q132:Q133)</f>
        <v>3000</v>
      </c>
      <c r="R134" s="37">
        <f>SUM(F134:Q134)</f>
        <v>36000</v>
      </c>
    </row>
    <row r="135" spans="1:18" s="49" customFormat="1" ht="11.25" customHeight="1" x14ac:dyDescent="0.2">
      <c r="K135" s="131"/>
      <c r="R135" s="53"/>
    </row>
    <row r="136" spans="1:18" hidden="1" x14ac:dyDescent="0.2">
      <c r="A136" s="109"/>
      <c r="B136" s="110"/>
      <c r="C136" s="145" t="s">
        <v>70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1:18" ht="22.5" hidden="1" customHeight="1" x14ac:dyDescent="0.2">
      <c r="A137" s="5"/>
      <c r="B137" s="23"/>
      <c r="C137" s="56" t="s">
        <v>72</v>
      </c>
      <c r="D137" s="36" t="s">
        <v>75</v>
      </c>
      <c r="E137" s="35" t="s">
        <v>85</v>
      </c>
      <c r="F137" s="24"/>
      <c r="G137" s="24"/>
      <c r="H137" s="24"/>
      <c r="I137" s="24"/>
      <c r="J137" s="24"/>
      <c r="K137" s="42"/>
      <c r="L137" s="24"/>
      <c r="M137" s="24"/>
      <c r="N137" s="24"/>
      <c r="O137" s="24"/>
      <c r="P137" s="24"/>
      <c r="Q137" s="24">
        <v>0</v>
      </c>
      <c r="R137" s="75">
        <f>SUM(F137:Q137)</f>
        <v>0</v>
      </c>
    </row>
    <row r="138" spans="1:18" hidden="1" x14ac:dyDescent="0.2">
      <c r="A138" s="104"/>
      <c r="B138" s="108"/>
      <c r="C138" s="16"/>
      <c r="D138" s="16"/>
      <c r="E138" s="16"/>
      <c r="F138" s="37">
        <f t="shared" ref="F138:Q138" si="27">SUM(F137:F137)</f>
        <v>0</v>
      </c>
      <c r="G138" s="37">
        <f t="shared" si="27"/>
        <v>0</v>
      </c>
      <c r="H138" s="37">
        <f t="shared" si="27"/>
        <v>0</v>
      </c>
      <c r="I138" s="37">
        <f t="shared" si="27"/>
        <v>0</v>
      </c>
      <c r="J138" s="37">
        <f t="shared" si="27"/>
        <v>0</v>
      </c>
      <c r="K138" s="19">
        <f t="shared" si="27"/>
        <v>0</v>
      </c>
      <c r="L138" s="37">
        <f t="shared" si="27"/>
        <v>0</v>
      </c>
      <c r="M138" s="37">
        <f t="shared" si="27"/>
        <v>0</v>
      </c>
      <c r="N138" s="37">
        <f t="shared" si="27"/>
        <v>0</v>
      </c>
      <c r="O138" s="37">
        <f t="shared" si="27"/>
        <v>0</v>
      </c>
      <c r="P138" s="37">
        <f t="shared" si="27"/>
        <v>0</v>
      </c>
      <c r="Q138" s="37">
        <f t="shared" si="27"/>
        <v>0</v>
      </c>
      <c r="R138" s="37">
        <f>SUM(F138:Q138)</f>
        <v>0</v>
      </c>
    </row>
    <row r="139" spans="1:18" s="49" customFormat="1" ht="11.25" customHeight="1" x14ac:dyDescent="0.2">
      <c r="K139" s="131"/>
      <c r="R139" s="53"/>
    </row>
    <row r="140" spans="1:18" x14ac:dyDescent="0.2">
      <c r="A140" s="109"/>
      <c r="B140" s="110"/>
      <c r="C140" s="145" t="s">
        <v>194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1:18" x14ac:dyDescent="0.2">
      <c r="A141" s="5"/>
      <c r="B141" s="23"/>
      <c r="C141" s="56" t="s">
        <v>195</v>
      </c>
      <c r="D141" s="93" t="s">
        <v>231</v>
      </c>
      <c r="E141" s="35" t="s">
        <v>301</v>
      </c>
      <c r="F141" s="24">
        <v>170</v>
      </c>
      <c r="G141" s="24">
        <v>170</v>
      </c>
      <c r="H141" s="24">
        <v>170</v>
      </c>
      <c r="I141" s="24">
        <v>170</v>
      </c>
      <c r="J141" s="24">
        <v>170</v>
      </c>
      <c r="K141" s="42">
        <v>170</v>
      </c>
      <c r="L141" s="24">
        <v>170</v>
      </c>
      <c r="M141" s="24">
        <v>170</v>
      </c>
      <c r="N141" s="24">
        <v>170</v>
      </c>
      <c r="O141" s="24">
        <v>170</v>
      </c>
      <c r="P141" s="24">
        <v>170</v>
      </c>
      <c r="Q141" s="24">
        <v>170</v>
      </c>
      <c r="R141" s="75">
        <f>SUM(F141:Q141)</f>
        <v>2040</v>
      </c>
    </row>
    <row r="142" spans="1:18" x14ac:dyDescent="0.2">
      <c r="A142" s="5"/>
      <c r="B142" s="23"/>
      <c r="C142" s="16"/>
      <c r="D142" s="16"/>
      <c r="E142" s="16"/>
      <c r="F142" s="37">
        <f t="shared" ref="F142:Q142" si="28">SUM(F141:F141)</f>
        <v>170</v>
      </c>
      <c r="G142" s="37">
        <f t="shared" si="28"/>
        <v>170</v>
      </c>
      <c r="H142" s="37">
        <f t="shared" si="28"/>
        <v>170</v>
      </c>
      <c r="I142" s="37">
        <f t="shared" si="28"/>
        <v>170</v>
      </c>
      <c r="J142" s="37">
        <f t="shared" si="28"/>
        <v>170</v>
      </c>
      <c r="K142" s="19">
        <f t="shared" si="28"/>
        <v>170</v>
      </c>
      <c r="L142" s="37">
        <f t="shared" si="28"/>
        <v>170</v>
      </c>
      <c r="M142" s="37">
        <f t="shared" si="28"/>
        <v>170</v>
      </c>
      <c r="N142" s="37">
        <f t="shared" si="28"/>
        <v>170</v>
      </c>
      <c r="O142" s="37">
        <f t="shared" si="28"/>
        <v>170</v>
      </c>
      <c r="P142" s="37">
        <f t="shared" si="28"/>
        <v>170</v>
      </c>
      <c r="Q142" s="37">
        <f t="shared" si="28"/>
        <v>170</v>
      </c>
      <c r="R142" s="37">
        <f>SUM(F142:Q142)</f>
        <v>2040</v>
      </c>
    </row>
    <row r="143" spans="1:18" s="49" customFormat="1" ht="11.25" customHeight="1" x14ac:dyDescent="0.2">
      <c r="A143" s="46"/>
      <c r="K143" s="131"/>
      <c r="R143" s="53"/>
    </row>
    <row r="144" spans="1:18" x14ac:dyDescent="0.2">
      <c r="A144" s="16"/>
      <c r="B144" s="28"/>
      <c r="C144" s="145" t="s">
        <v>69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1:18" ht="35.25" customHeight="1" x14ac:dyDescent="0.2">
      <c r="A145" s="13"/>
      <c r="B145" s="13"/>
      <c r="C145" s="6" t="s">
        <v>193</v>
      </c>
      <c r="D145" s="6" t="s">
        <v>239</v>
      </c>
      <c r="E145" s="6" t="s">
        <v>177</v>
      </c>
      <c r="F145" s="14">
        <v>2650</v>
      </c>
      <c r="G145" s="14"/>
      <c r="H145" s="14">
        <v>2650</v>
      </c>
      <c r="I145" s="14">
        <v>2650</v>
      </c>
      <c r="J145" s="14">
        <v>2650</v>
      </c>
      <c r="K145" s="139">
        <v>2650</v>
      </c>
      <c r="L145" s="14">
        <v>2650</v>
      </c>
      <c r="M145" s="14">
        <v>2650</v>
      </c>
      <c r="N145" s="14">
        <v>0</v>
      </c>
      <c r="O145" s="14">
        <v>0</v>
      </c>
      <c r="P145" s="14">
        <v>0</v>
      </c>
      <c r="Q145" s="14">
        <v>0</v>
      </c>
      <c r="R145" s="77">
        <f>SUM(F145:Q145)</f>
        <v>18550</v>
      </c>
    </row>
    <row r="146" spans="1:18" ht="35.25" hidden="1" customHeight="1" x14ac:dyDescent="0.2">
      <c r="A146" s="103"/>
      <c r="B146" s="103"/>
      <c r="C146" s="6" t="s">
        <v>293</v>
      </c>
      <c r="D146" s="6" t="s">
        <v>294</v>
      </c>
      <c r="E146" s="6" t="s">
        <v>177</v>
      </c>
      <c r="F146" s="14"/>
      <c r="G146" s="14"/>
      <c r="H146" s="14"/>
      <c r="I146" s="14"/>
      <c r="J146" s="14"/>
      <c r="K146" s="139"/>
      <c r="L146" s="14"/>
      <c r="M146" s="14"/>
      <c r="N146" s="14"/>
      <c r="O146" s="14"/>
      <c r="P146" s="14"/>
      <c r="Q146" s="14"/>
      <c r="R146" s="77"/>
    </row>
    <row r="147" spans="1:18" x14ac:dyDescent="0.2">
      <c r="A147" s="106" t="s">
        <v>43</v>
      </c>
      <c r="B147" s="106"/>
      <c r="C147" s="29" t="s">
        <v>0</v>
      </c>
      <c r="D147" s="29"/>
      <c r="E147" s="29"/>
      <c r="F147" s="30">
        <f>SUM(F145)</f>
        <v>2650</v>
      </c>
      <c r="G147" s="30">
        <f t="shared" ref="G147:Q147" si="29">SUM(G145)</f>
        <v>0</v>
      </c>
      <c r="H147" s="30">
        <f t="shared" si="29"/>
        <v>2650</v>
      </c>
      <c r="I147" s="30">
        <f t="shared" si="29"/>
        <v>2650</v>
      </c>
      <c r="J147" s="30">
        <f t="shared" si="29"/>
        <v>2650</v>
      </c>
      <c r="K147" s="19">
        <f t="shared" si="29"/>
        <v>2650</v>
      </c>
      <c r="L147" s="30">
        <f t="shared" si="29"/>
        <v>2650</v>
      </c>
      <c r="M147" s="30">
        <f t="shared" si="29"/>
        <v>2650</v>
      </c>
      <c r="N147" s="30">
        <f>SUM(N145:Q146)</f>
        <v>0</v>
      </c>
      <c r="O147" s="30">
        <f t="shared" si="29"/>
        <v>0</v>
      </c>
      <c r="P147" s="30">
        <f t="shared" si="29"/>
        <v>0</v>
      </c>
      <c r="Q147" s="30">
        <f t="shared" si="29"/>
        <v>0</v>
      </c>
      <c r="R147" s="30">
        <f>SUM(F147:Q147)</f>
        <v>18550</v>
      </c>
    </row>
    <row r="148" spans="1:18" s="51" customFormat="1" ht="11.25" customHeight="1" x14ac:dyDescent="0.2">
      <c r="K148" s="135"/>
    </row>
    <row r="149" spans="1:18" x14ac:dyDescent="0.2">
      <c r="A149" s="95"/>
      <c r="B149" s="107"/>
      <c r="C149" s="145" t="s">
        <v>78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</row>
    <row r="150" spans="1:18" ht="22.5" customHeight="1" x14ac:dyDescent="0.2">
      <c r="A150" s="16"/>
      <c r="B150" s="28"/>
      <c r="C150" s="5" t="s">
        <v>232</v>
      </c>
      <c r="D150" s="93" t="s">
        <v>233</v>
      </c>
      <c r="E150" s="35" t="s">
        <v>84</v>
      </c>
      <c r="F150" s="24">
        <v>6800.07</v>
      </c>
      <c r="G150" s="24">
        <v>0</v>
      </c>
      <c r="H150" s="24">
        <v>0</v>
      </c>
      <c r="I150" s="24">
        <v>0</v>
      </c>
      <c r="J150" s="24">
        <v>0</v>
      </c>
      <c r="K150" s="42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/>
      <c r="R150" s="74">
        <f>SUM(F150:Q150)</f>
        <v>6800.07</v>
      </c>
    </row>
    <row r="151" spans="1:18" x14ac:dyDescent="0.2">
      <c r="A151" s="103"/>
      <c r="B151" s="111"/>
      <c r="C151" s="16"/>
      <c r="D151" s="16"/>
      <c r="E151" s="16"/>
      <c r="F151" s="37">
        <f t="shared" ref="F151:Q151" si="30">SUM(F150:F150)</f>
        <v>6800.07</v>
      </c>
      <c r="G151" s="37">
        <f t="shared" si="30"/>
        <v>0</v>
      </c>
      <c r="H151" s="37">
        <f t="shared" si="30"/>
        <v>0</v>
      </c>
      <c r="I151" s="37">
        <f t="shared" si="30"/>
        <v>0</v>
      </c>
      <c r="J151" s="37">
        <f t="shared" si="30"/>
        <v>0</v>
      </c>
      <c r="K151" s="19">
        <f t="shared" si="30"/>
        <v>0</v>
      </c>
      <c r="L151" s="37">
        <f t="shared" si="30"/>
        <v>0</v>
      </c>
      <c r="M151" s="37">
        <f t="shared" si="30"/>
        <v>0</v>
      </c>
      <c r="N151" s="37">
        <f t="shared" si="30"/>
        <v>0</v>
      </c>
      <c r="O151" s="37">
        <f t="shared" si="30"/>
        <v>0</v>
      </c>
      <c r="P151" s="37">
        <f t="shared" si="30"/>
        <v>0</v>
      </c>
      <c r="Q151" s="37">
        <f t="shared" si="30"/>
        <v>0</v>
      </c>
      <c r="R151" s="37">
        <f>SUM(F151:Q151)</f>
        <v>6800.07</v>
      </c>
    </row>
    <row r="152" spans="1:18" s="49" customFormat="1" ht="11.25" customHeight="1" x14ac:dyDescent="0.2">
      <c r="K152" s="131"/>
      <c r="R152" s="53"/>
    </row>
    <row r="153" spans="1:18" x14ac:dyDescent="0.2">
      <c r="A153" s="112"/>
      <c r="B153" s="113"/>
      <c r="C153" s="145" t="s">
        <v>79</v>
      </c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</row>
    <row r="154" spans="1:18" ht="22.5" x14ac:dyDescent="0.2">
      <c r="A154" s="112"/>
      <c r="B154" s="113"/>
      <c r="C154" s="5" t="s">
        <v>254</v>
      </c>
      <c r="D154" s="36" t="s">
        <v>255</v>
      </c>
      <c r="E154" s="21" t="s">
        <v>86</v>
      </c>
      <c r="F154" s="42">
        <v>468</v>
      </c>
      <c r="G154" s="42">
        <v>240</v>
      </c>
      <c r="H154" s="42">
        <v>222</v>
      </c>
      <c r="I154" s="42">
        <v>0</v>
      </c>
      <c r="J154" s="42">
        <v>426</v>
      </c>
      <c r="K154" s="42">
        <v>0</v>
      </c>
      <c r="L154" s="42">
        <v>420</v>
      </c>
      <c r="M154" s="42">
        <v>216</v>
      </c>
      <c r="N154" s="42">
        <v>210</v>
      </c>
      <c r="O154" s="42">
        <v>0</v>
      </c>
      <c r="P154" s="42">
        <v>408</v>
      </c>
      <c r="Q154" s="42">
        <v>204</v>
      </c>
      <c r="R154" s="74">
        <f>SUM(F154:Q154)</f>
        <v>2814</v>
      </c>
    </row>
    <row r="155" spans="1:18" x14ac:dyDescent="0.2">
      <c r="A155" s="112"/>
      <c r="B155" s="113"/>
      <c r="C155" s="5" t="s">
        <v>280</v>
      </c>
      <c r="D155" s="36" t="s">
        <v>281</v>
      </c>
      <c r="E155" s="21" t="s">
        <v>256</v>
      </c>
      <c r="F155" s="42">
        <v>1441.95</v>
      </c>
      <c r="G155" s="42">
        <v>683</v>
      </c>
      <c r="H155" s="42">
        <v>758.95</v>
      </c>
      <c r="I155" s="42">
        <v>758.95</v>
      </c>
      <c r="J155" s="42">
        <v>2200.9</v>
      </c>
      <c r="K155" s="42">
        <v>1441.95</v>
      </c>
      <c r="L155" s="42">
        <v>1366</v>
      </c>
      <c r="M155" s="42">
        <v>1366</v>
      </c>
      <c r="N155" s="42">
        <v>683</v>
      </c>
      <c r="O155" s="42">
        <v>683</v>
      </c>
      <c r="P155" s="42">
        <v>2124.9499999999998</v>
      </c>
      <c r="Q155" s="42">
        <v>2049</v>
      </c>
      <c r="R155" s="74">
        <f>SUM(F155:Q155)</f>
        <v>15557.650000000001</v>
      </c>
    </row>
    <row r="156" spans="1:18" hidden="1" x14ac:dyDescent="0.2">
      <c r="A156" s="13"/>
      <c r="B156" s="45"/>
      <c r="C156" s="5" t="s">
        <v>80</v>
      </c>
      <c r="D156" s="36" t="s">
        <v>81</v>
      </c>
      <c r="E156" s="21" t="s">
        <v>256</v>
      </c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>
        <v>0</v>
      </c>
      <c r="R156" s="74">
        <f>SUM(F156:Q156)</f>
        <v>0</v>
      </c>
    </row>
    <row r="157" spans="1:18" x14ac:dyDescent="0.2">
      <c r="A157" s="103"/>
      <c r="B157" s="111"/>
      <c r="C157" s="16"/>
      <c r="D157" s="16"/>
      <c r="E157" s="16"/>
      <c r="F157" s="37">
        <f>SUM(F154:F156)</f>
        <v>1909.95</v>
      </c>
      <c r="G157" s="37">
        <f t="shared" ref="G157:Q157" si="31">SUM(G154:G156)</f>
        <v>923</v>
      </c>
      <c r="H157" s="37">
        <f t="shared" si="31"/>
        <v>980.95</v>
      </c>
      <c r="I157" s="37">
        <f t="shared" si="31"/>
        <v>758.95</v>
      </c>
      <c r="J157" s="37">
        <f t="shared" si="31"/>
        <v>2626.9</v>
      </c>
      <c r="K157" s="37">
        <f t="shared" si="31"/>
        <v>1441.95</v>
      </c>
      <c r="L157" s="37">
        <f t="shared" si="31"/>
        <v>1786</v>
      </c>
      <c r="M157" s="37">
        <f t="shared" si="31"/>
        <v>1582</v>
      </c>
      <c r="N157" s="37">
        <f t="shared" si="31"/>
        <v>893</v>
      </c>
      <c r="O157" s="37">
        <f t="shared" si="31"/>
        <v>683</v>
      </c>
      <c r="P157" s="37">
        <f t="shared" si="31"/>
        <v>2532.9499999999998</v>
      </c>
      <c r="Q157" s="37">
        <f t="shared" si="31"/>
        <v>2253</v>
      </c>
      <c r="R157" s="37">
        <f>SUM(R154:R156)</f>
        <v>18371.650000000001</v>
      </c>
    </row>
    <row r="158" spans="1:18" x14ac:dyDescent="0.2">
      <c r="A158" s="140"/>
      <c r="B158" s="141"/>
      <c r="C158" s="131"/>
      <c r="D158" s="131"/>
      <c r="E158" s="131"/>
      <c r="F158" s="142"/>
      <c r="G158" s="142"/>
      <c r="H158" s="142"/>
      <c r="I158" s="142"/>
      <c r="J158" s="142"/>
      <c r="K158" s="128"/>
      <c r="L158" s="142"/>
      <c r="M158" s="142"/>
      <c r="N158" s="142"/>
      <c r="O158" s="142"/>
      <c r="P158" s="142"/>
      <c r="Q158" s="142"/>
      <c r="R158" s="142"/>
    </row>
    <row r="159" spans="1:18" x14ac:dyDescent="0.2">
      <c r="A159" s="140"/>
      <c r="B159" s="141"/>
      <c r="C159" s="145" t="s">
        <v>263</v>
      </c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</row>
    <row r="160" spans="1:18" x14ac:dyDescent="0.2">
      <c r="A160" s="140"/>
      <c r="B160" s="141"/>
      <c r="C160" s="5" t="s">
        <v>262</v>
      </c>
      <c r="D160" s="93" t="s">
        <v>265</v>
      </c>
      <c r="E160" s="35" t="s">
        <v>264</v>
      </c>
      <c r="F160" s="24">
        <v>5185</v>
      </c>
      <c r="G160" s="24">
        <v>5270</v>
      </c>
      <c r="H160" s="24">
        <v>5355</v>
      </c>
      <c r="I160" s="24">
        <v>5185</v>
      </c>
      <c r="J160" s="24">
        <v>5015</v>
      </c>
      <c r="K160" s="42">
        <v>5015</v>
      </c>
      <c r="L160" s="24">
        <v>4845</v>
      </c>
      <c r="M160" s="24">
        <v>4930</v>
      </c>
      <c r="N160" s="24">
        <v>4760</v>
      </c>
      <c r="O160" s="24">
        <v>5100</v>
      </c>
      <c r="P160" s="24">
        <v>0</v>
      </c>
      <c r="Q160" s="24">
        <v>0</v>
      </c>
      <c r="R160" s="74">
        <f>SUM(F160:Q160)</f>
        <v>50660</v>
      </c>
    </row>
    <row r="161" spans="1:18" x14ac:dyDescent="0.2">
      <c r="A161" s="140"/>
      <c r="B161" s="141"/>
      <c r="C161" s="5" t="s">
        <v>299</v>
      </c>
      <c r="D161" s="93" t="s">
        <v>300</v>
      </c>
      <c r="E161" s="35" t="s">
        <v>264</v>
      </c>
      <c r="F161" s="24"/>
      <c r="G161" s="24"/>
      <c r="H161" s="24"/>
      <c r="I161" s="24"/>
      <c r="J161" s="24"/>
      <c r="K161" s="42"/>
      <c r="L161" s="24"/>
      <c r="M161" s="24"/>
      <c r="N161" s="24"/>
      <c r="O161" s="24"/>
      <c r="P161" s="24">
        <v>4914.7</v>
      </c>
      <c r="Q161" s="24">
        <v>5331.2</v>
      </c>
      <c r="R161" s="74">
        <f>SUM(F161:Q161)</f>
        <v>10245.9</v>
      </c>
    </row>
    <row r="162" spans="1:18" x14ac:dyDescent="0.2">
      <c r="A162" s="140"/>
      <c r="B162" s="141"/>
      <c r="C162" s="16"/>
      <c r="D162" s="16"/>
      <c r="E162" s="16"/>
      <c r="F162" s="37">
        <f t="shared" ref="F162:O162" si="32">SUM(F160:F160)</f>
        <v>5185</v>
      </c>
      <c r="G162" s="37">
        <f>SUM(G160:G160)</f>
        <v>5270</v>
      </c>
      <c r="H162" s="37">
        <f t="shared" si="32"/>
        <v>5355</v>
      </c>
      <c r="I162" s="37">
        <f t="shared" si="32"/>
        <v>5185</v>
      </c>
      <c r="J162" s="37">
        <f t="shared" si="32"/>
        <v>5015</v>
      </c>
      <c r="K162" s="19">
        <f t="shared" si="32"/>
        <v>5015</v>
      </c>
      <c r="L162" s="37">
        <f t="shared" si="32"/>
        <v>4845</v>
      </c>
      <c r="M162" s="37">
        <f t="shared" si="32"/>
        <v>4930</v>
      </c>
      <c r="N162" s="37">
        <f t="shared" si="32"/>
        <v>4760</v>
      </c>
      <c r="O162" s="37">
        <f t="shared" si="32"/>
        <v>5100</v>
      </c>
      <c r="P162" s="37">
        <f>SUM(P160:P161)</f>
        <v>4914.7</v>
      </c>
      <c r="Q162" s="37">
        <f>SUM(Q160:Q161)</f>
        <v>5331.2</v>
      </c>
      <c r="R162" s="37">
        <f>SUM(F162:Q162)</f>
        <v>60905.899999999994</v>
      </c>
    </row>
    <row r="163" spans="1:18" s="144" customFormat="1" x14ac:dyDescent="0.2">
      <c r="A163" s="131"/>
      <c r="B163" s="143"/>
      <c r="C163" s="131"/>
      <c r="D163" s="131"/>
      <c r="E163" s="131"/>
      <c r="F163" s="142"/>
      <c r="G163" s="142"/>
      <c r="H163" s="142"/>
      <c r="I163" s="142"/>
      <c r="J163" s="142"/>
      <c r="K163" s="128"/>
      <c r="L163" s="142"/>
      <c r="M163" s="142"/>
      <c r="N163" s="142"/>
      <c r="O163" s="142"/>
      <c r="P163" s="142"/>
      <c r="Q163" s="142"/>
      <c r="R163" s="142"/>
    </row>
    <row r="164" spans="1:18" x14ac:dyDescent="0.2">
      <c r="A164" s="140"/>
      <c r="B164" s="141"/>
      <c r="C164" s="145" t="s">
        <v>274</v>
      </c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</row>
    <row r="165" spans="1:18" x14ac:dyDescent="0.2">
      <c r="A165" s="140"/>
      <c r="B165" s="141"/>
      <c r="C165" s="5" t="s">
        <v>275</v>
      </c>
      <c r="D165" s="93" t="s">
        <v>276</v>
      </c>
      <c r="E165" s="35" t="s">
        <v>274</v>
      </c>
      <c r="F165" s="24">
        <v>5000</v>
      </c>
      <c r="G165" s="24">
        <v>5000</v>
      </c>
      <c r="H165" s="24">
        <v>5000</v>
      </c>
      <c r="I165" s="24">
        <v>5000</v>
      </c>
      <c r="J165" s="24">
        <v>5000</v>
      </c>
      <c r="K165" s="42">
        <v>5000</v>
      </c>
      <c r="L165" s="24">
        <v>5000</v>
      </c>
      <c r="M165" s="24">
        <v>5000</v>
      </c>
      <c r="N165" s="24">
        <v>5000</v>
      </c>
      <c r="O165" s="24">
        <v>5000</v>
      </c>
      <c r="P165" s="24">
        <v>5512.32</v>
      </c>
      <c r="Q165" s="24">
        <v>5512.32</v>
      </c>
      <c r="R165" s="74">
        <f>SUM(F165:Q165)</f>
        <v>61024.639999999999</v>
      </c>
    </row>
    <row r="166" spans="1:18" x14ac:dyDescent="0.2">
      <c r="A166" s="140"/>
      <c r="B166" s="141"/>
      <c r="C166" s="16"/>
      <c r="D166" s="16"/>
      <c r="E166" s="16"/>
      <c r="F166" s="37">
        <f t="shared" ref="F166:Q166" si="33">SUM(F165:F165)</f>
        <v>5000</v>
      </c>
      <c r="G166" s="37">
        <f t="shared" si="33"/>
        <v>5000</v>
      </c>
      <c r="H166" s="37">
        <f t="shared" si="33"/>
        <v>5000</v>
      </c>
      <c r="I166" s="37">
        <f t="shared" si="33"/>
        <v>5000</v>
      </c>
      <c r="J166" s="37">
        <f t="shared" si="33"/>
        <v>5000</v>
      </c>
      <c r="K166" s="19">
        <f t="shared" si="33"/>
        <v>5000</v>
      </c>
      <c r="L166" s="37">
        <f t="shared" si="33"/>
        <v>5000</v>
      </c>
      <c r="M166" s="37">
        <f t="shared" si="33"/>
        <v>5000</v>
      </c>
      <c r="N166" s="37">
        <f t="shared" si="33"/>
        <v>5000</v>
      </c>
      <c r="O166" s="37">
        <f t="shared" si="33"/>
        <v>5000</v>
      </c>
      <c r="P166" s="37">
        <f t="shared" si="33"/>
        <v>5512.32</v>
      </c>
      <c r="Q166" s="37">
        <f t="shared" si="33"/>
        <v>5512.32</v>
      </c>
      <c r="R166" s="37">
        <f>SUM(F166:Q166)</f>
        <v>61024.639999999999</v>
      </c>
    </row>
    <row r="167" spans="1:18" s="49" customFormat="1" ht="11.25" customHeight="1" x14ac:dyDescent="0.2">
      <c r="K167" s="131"/>
      <c r="R167" s="53"/>
    </row>
    <row r="168" spans="1:18" s="121" customFormat="1" x14ac:dyDescent="0.2">
      <c r="A168" s="116"/>
      <c r="B168" s="117"/>
      <c r="C168" s="118"/>
      <c r="D168" s="118"/>
      <c r="E168" s="118"/>
      <c r="F168" s="119">
        <f t="shared" ref="F168:L168" si="34">F20+F68+F73+F77+F82+F86+F91+F95+F99+F106+F111+F115+F120+F124+F129+F134+F138+F142+F147+F151+F157</f>
        <v>533686.61</v>
      </c>
      <c r="G168" s="119">
        <f t="shared" si="34"/>
        <v>516994.36</v>
      </c>
      <c r="H168" s="119">
        <f t="shared" si="34"/>
        <v>516011.02000000008</v>
      </c>
      <c r="I168" s="119">
        <f t="shared" si="34"/>
        <v>487467.63000000006</v>
      </c>
      <c r="J168" s="119">
        <f t="shared" si="34"/>
        <v>515756.83</v>
      </c>
      <c r="K168" s="119">
        <f t="shared" si="34"/>
        <v>482795.53999999992</v>
      </c>
      <c r="L168" s="119">
        <f t="shared" si="34"/>
        <v>517119.56</v>
      </c>
      <c r="M168" s="120"/>
      <c r="N168" s="120"/>
      <c r="O168" s="120"/>
      <c r="P168" s="120"/>
      <c r="Q168" s="54"/>
      <c r="R168" s="119">
        <f>R20+R68+R73+R77+R82+R86+R91+R95+R99+R106+R111+R115+R120+R124+R129+R134+R138+R142+R147+R151+R157+R162</f>
        <v>6358706.9000000004</v>
      </c>
    </row>
  </sheetData>
  <sortState ref="A21:Z63">
    <sortCondition ref="C21:C63"/>
  </sortState>
  <mergeCells count="43">
    <mergeCell ref="O6:O7"/>
    <mergeCell ref="P6:P7"/>
    <mergeCell ref="C93:R93"/>
    <mergeCell ref="D6:D7"/>
    <mergeCell ref="F6:F7"/>
    <mergeCell ref="J6:J7"/>
    <mergeCell ref="K6:K7"/>
    <mergeCell ref="L6:L7"/>
    <mergeCell ref="A70:R70"/>
    <mergeCell ref="E6:E7"/>
    <mergeCell ref="Q6:Q7"/>
    <mergeCell ref="C2:R2"/>
    <mergeCell ref="C97:R97"/>
    <mergeCell ref="C101:R101"/>
    <mergeCell ref="A6:A7"/>
    <mergeCell ref="B6:B7"/>
    <mergeCell ref="I6:I7"/>
    <mergeCell ref="M6:M7"/>
    <mergeCell ref="A8:R8"/>
    <mergeCell ref="C88:R88"/>
    <mergeCell ref="A84:R84"/>
    <mergeCell ref="A22:R22"/>
    <mergeCell ref="C6:C7"/>
    <mergeCell ref="G6:G7"/>
    <mergeCell ref="R6:R7"/>
    <mergeCell ref="H6:H7"/>
    <mergeCell ref="N6:N7"/>
    <mergeCell ref="C164:R164"/>
    <mergeCell ref="C159:R159"/>
    <mergeCell ref="C153:R153"/>
    <mergeCell ref="C4:R4"/>
    <mergeCell ref="C117:R117"/>
    <mergeCell ref="C122:R122"/>
    <mergeCell ref="C126:R126"/>
    <mergeCell ref="C131:R131"/>
    <mergeCell ref="C136:R136"/>
    <mergeCell ref="C144:R144"/>
    <mergeCell ref="C149:R149"/>
    <mergeCell ref="A75:R75"/>
    <mergeCell ref="A79:R79"/>
    <mergeCell ref="C113:R113"/>
    <mergeCell ref="C108:R108"/>
    <mergeCell ref="C140:R140"/>
  </mergeCells>
  <printOptions horizontalCentered="1"/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Contabilidade</cp:lastModifiedBy>
  <cp:lastPrinted>2020-06-24T12:35:58Z</cp:lastPrinted>
  <dcterms:created xsi:type="dcterms:W3CDTF">2011-09-02T13:51:41Z</dcterms:created>
  <dcterms:modified xsi:type="dcterms:W3CDTF">2022-02-02T18:36:42Z</dcterms:modified>
</cp:coreProperties>
</file>