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4240" windowHeight="13140"/>
  </bookViews>
  <sheets>
    <sheet name="2022" sheetId="6" r:id="rId1"/>
  </sheets>
  <calcPr calcId="144525"/>
</workbook>
</file>

<file path=xl/calcChain.xml><?xml version="1.0" encoding="utf-8"?>
<calcChain xmlns="http://schemas.openxmlformats.org/spreadsheetml/2006/main">
  <c r="Q184" i="6" l="1"/>
  <c r="Q132" i="6"/>
  <c r="Q155" i="6"/>
  <c r="O155" i="6" l="1"/>
  <c r="P155" i="6"/>
  <c r="P132" i="6"/>
  <c r="P154" i="6"/>
  <c r="O83" i="6" l="1"/>
  <c r="O132" i="6"/>
  <c r="O175" i="6"/>
  <c r="N175" i="6" l="1"/>
  <c r="R70" i="6"/>
  <c r="N83" i="6" l="1"/>
  <c r="N132" i="6" l="1"/>
  <c r="N155" i="6"/>
  <c r="Q185" i="6" l="1"/>
  <c r="P185" i="6"/>
  <c r="O185" i="6"/>
  <c r="N185" i="6"/>
  <c r="M185" i="6"/>
  <c r="L185" i="6"/>
  <c r="K185" i="6"/>
  <c r="J185" i="6"/>
  <c r="I185" i="6"/>
  <c r="H185" i="6"/>
  <c r="G185" i="6"/>
  <c r="F185" i="6"/>
  <c r="R184" i="6"/>
  <c r="R185" i="6" l="1"/>
  <c r="M83" i="6"/>
  <c r="R11" i="6" l="1"/>
  <c r="R131" i="6"/>
  <c r="M132" i="6"/>
  <c r="M155" i="6"/>
  <c r="M175" i="6"/>
  <c r="L175" i="6" l="1"/>
  <c r="L132" i="6"/>
  <c r="L83" i="6"/>
  <c r="L74" i="6"/>
  <c r="L155" i="6"/>
  <c r="L122" i="6"/>
  <c r="M122" i="6"/>
  <c r="N122" i="6"/>
  <c r="O122" i="6"/>
  <c r="P122" i="6"/>
  <c r="Q122" i="6"/>
  <c r="R75" i="6" l="1"/>
  <c r="K83" i="6"/>
  <c r="K116" i="6"/>
  <c r="K155" i="6"/>
  <c r="K122" i="6"/>
  <c r="K175" i="6"/>
  <c r="R120" i="6" l="1"/>
  <c r="R82" i="6" l="1"/>
  <c r="J83" i="6"/>
  <c r="R154" i="6"/>
  <c r="J155" i="6"/>
  <c r="I155" i="6"/>
  <c r="J12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R181" i="6"/>
  <c r="J175" i="6"/>
  <c r="R182" i="6" l="1"/>
  <c r="I121" i="6"/>
  <c r="R121" i="6" s="1"/>
  <c r="R54" i="6" l="1"/>
  <c r="R61" i="6"/>
  <c r="R41" i="6"/>
  <c r="R58" i="6"/>
  <c r="I168" i="6"/>
  <c r="I167" i="6"/>
  <c r="I119" i="6"/>
  <c r="I122" i="6" s="1"/>
  <c r="I175" i="6"/>
  <c r="H83" i="6" l="1"/>
  <c r="H175" i="6"/>
  <c r="R31" i="6" l="1"/>
  <c r="G83" i="6"/>
  <c r="F83" i="6"/>
  <c r="R36" i="6"/>
  <c r="G175" i="6"/>
  <c r="F175" i="6" l="1"/>
  <c r="R72" i="6"/>
  <c r="R73" i="6"/>
  <c r="R74" i="6"/>
  <c r="R24" i="6"/>
  <c r="R113" i="6"/>
  <c r="R114" i="6"/>
  <c r="R115" i="6"/>
  <c r="M116" i="6" l="1"/>
  <c r="L116" i="6"/>
  <c r="N116" i="6"/>
  <c r="O116" i="6"/>
  <c r="P116" i="6"/>
  <c r="Q116" i="6"/>
  <c r="R81" i="6"/>
  <c r="R10" i="6"/>
  <c r="R12" i="6"/>
  <c r="R13" i="6"/>
  <c r="R14" i="6"/>
  <c r="R15" i="6"/>
  <c r="R16" i="6"/>
  <c r="R17" i="6"/>
  <c r="R18" i="6"/>
  <c r="R19" i="6"/>
  <c r="R9" i="6"/>
  <c r="Q83" i="6" l="1"/>
  <c r="Q170" i="6"/>
  <c r="Q101" i="6"/>
  <c r="Q175" i="6"/>
  <c r="R174" i="6" l="1"/>
  <c r="R60" i="6"/>
  <c r="P83" i="6" l="1"/>
  <c r="P101" i="6"/>
  <c r="P175" i="6"/>
  <c r="P170" i="6" l="1"/>
  <c r="O20" i="6" l="1"/>
  <c r="O170" i="6"/>
  <c r="F146" i="6"/>
  <c r="G146" i="6"/>
  <c r="H146" i="6"/>
  <c r="I146" i="6"/>
  <c r="J146" i="6"/>
  <c r="K146" i="6"/>
  <c r="L146" i="6"/>
  <c r="M146" i="6"/>
  <c r="F101" i="6"/>
  <c r="G101" i="6"/>
  <c r="R100" i="6"/>
  <c r="O101" i="6"/>
  <c r="N160" i="6" l="1"/>
  <c r="N170" i="6"/>
  <c r="G20" i="6"/>
  <c r="H20" i="6"/>
  <c r="I20" i="6"/>
  <c r="J20" i="6"/>
  <c r="K20" i="6"/>
  <c r="L20" i="6"/>
  <c r="M20" i="6"/>
  <c r="N20" i="6"/>
  <c r="F20" i="6"/>
  <c r="R168" i="6" l="1"/>
  <c r="M170" i="6" l="1"/>
  <c r="R167" i="6" l="1"/>
  <c r="K170" i="6" l="1"/>
  <c r="L170" i="6"/>
  <c r="R69" i="6" l="1"/>
  <c r="J170" i="6"/>
  <c r="F116" i="6"/>
  <c r="G116" i="6"/>
  <c r="H116" i="6"/>
  <c r="I116" i="6"/>
  <c r="J116" i="6"/>
  <c r="R130" i="6"/>
  <c r="J132" i="6"/>
  <c r="R116" i="6" l="1"/>
  <c r="I83" i="6"/>
  <c r="R83" i="6" s="1"/>
  <c r="G170" i="6"/>
  <c r="H170" i="6"/>
  <c r="I170" i="6"/>
  <c r="F170" i="6"/>
  <c r="G132" i="6"/>
  <c r="I132" i="6"/>
  <c r="F132" i="6"/>
  <c r="Q146" i="6" l="1"/>
  <c r="P77" i="6"/>
  <c r="R43" i="6"/>
  <c r="Q179" i="6" l="1"/>
  <c r="P179" i="6"/>
  <c r="O179" i="6"/>
  <c r="N179" i="6"/>
  <c r="M179" i="6"/>
  <c r="L179" i="6"/>
  <c r="K179" i="6"/>
  <c r="J179" i="6"/>
  <c r="I179" i="6"/>
  <c r="H179" i="6"/>
  <c r="G179" i="6"/>
  <c r="F179" i="6"/>
  <c r="R178" i="6"/>
  <c r="P146" i="6"/>
  <c r="O146" i="6"/>
  <c r="R179" i="6" l="1"/>
  <c r="R145" i="6" l="1"/>
  <c r="N146" i="6"/>
  <c r="R173" i="6" l="1"/>
  <c r="N101" i="6"/>
  <c r="R175" i="6" l="1"/>
  <c r="R33" i="6" l="1"/>
  <c r="M101" i="6"/>
  <c r="L101" i="6" l="1"/>
  <c r="K132" i="6" l="1"/>
  <c r="L92" i="6"/>
  <c r="M92" i="6"/>
  <c r="N92" i="6"/>
  <c r="O92" i="6"/>
  <c r="P92" i="6"/>
  <c r="Q92" i="6"/>
  <c r="K92" i="6"/>
  <c r="R91" i="6"/>
  <c r="I101" i="6"/>
  <c r="J101" i="6"/>
  <c r="K101" i="6"/>
  <c r="H101" i="6"/>
  <c r="R101" i="6" l="1"/>
  <c r="R80" i="6"/>
  <c r="Q160" i="6" l="1"/>
  <c r="P160" i="6"/>
  <c r="O160" i="6"/>
  <c r="M160" i="6"/>
  <c r="L160" i="6"/>
  <c r="K160" i="6"/>
  <c r="J160" i="6"/>
  <c r="I160" i="6"/>
  <c r="H160" i="6"/>
  <c r="G160" i="6"/>
  <c r="F160" i="6"/>
  <c r="R158" i="6"/>
  <c r="R65" i="6"/>
  <c r="R68" i="6" l="1"/>
  <c r="R63" i="6"/>
  <c r="R57" i="6"/>
  <c r="R40" i="6"/>
  <c r="R32" i="6"/>
  <c r="R28" i="6"/>
  <c r="R25" i="6"/>
  <c r="R135" i="6" l="1"/>
  <c r="Q136" i="6"/>
  <c r="P136" i="6"/>
  <c r="O136" i="6"/>
  <c r="N136" i="6"/>
  <c r="M136" i="6"/>
  <c r="L136" i="6"/>
  <c r="K136" i="6"/>
  <c r="J136" i="6"/>
  <c r="I136" i="6"/>
  <c r="H136" i="6"/>
  <c r="G136" i="6"/>
  <c r="F136" i="6"/>
  <c r="H122" i="6"/>
  <c r="G122" i="6"/>
  <c r="F122" i="6"/>
  <c r="R125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R104" i="6"/>
  <c r="R122" i="6" l="1"/>
  <c r="Q105" i="6"/>
  <c r="P105" i="6"/>
  <c r="O105" i="6"/>
  <c r="N105" i="6"/>
  <c r="M105" i="6"/>
  <c r="L105" i="6"/>
  <c r="K105" i="6"/>
  <c r="J105" i="6"/>
  <c r="I105" i="6"/>
  <c r="H105" i="6"/>
  <c r="G105" i="6"/>
  <c r="F105" i="6"/>
  <c r="H155" i="6"/>
  <c r="G155" i="6"/>
  <c r="F155" i="6"/>
  <c r="R153" i="6"/>
  <c r="R155" i="6" l="1"/>
  <c r="R46" i="6"/>
  <c r="R47" i="6"/>
  <c r="R29" i="6"/>
  <c r="R27" i="6"/>
  <c r="R140" i="6"/>
  <c r="R139" i="6"/>
  <c r="R52" i="6"/>
  <c r="F109" i="6" l="1"/>
  <c r="G109" i="6"/>
  <c r="R136" i="6"/>
  <c r="F77" i="6"/>
  <c r="F186" i="6" s="1"/>
  <c r="R76" i="6"/>
  <c r="R71" i="6"/>
  <c r="R163" i="6" l="1"/>
  <c r="R149" i="6"/>
  <c r="R144" i="6"/>
  <c r="R129" i="6"/>
  <c r="R126" i="6"/>
  <c r="R112" i="6"/>
  <c r="R105" i="6"/>
  <c r="R99" i="6"/>
  <c r="R95" i="6"/>
  <c r="R86" i="6"/>
  <c r="R67" i="6"/>
  <c r="R64" i="6"/>
  <c r="R62" i="6"/>
  <c r="R59" i="6"/>
  <c r="R56" i="6"/>
  <c r="R55" i="6"/>
  <c r="R53" i="6"/>
  <c r="R51" i="6"/>
  <c r="R50" i="6"/>
  <c r="R49" i="6"/>
  <c r="R45" i="6"/>
  <c r="R44" i="6"/>
  <c r="R42" i="6"/>
  <c r="R39" i="6"/>
  <c r="R38" i="6"/>
  <c r="R37" i="6"/>
  <c r="R35" i="6"/>
  <c r="R34" i="6"/>
  <c r="R30" i="6"/>
  <c r="R26" i="6"/>
  <c r="R23" i="6"/>
  <c r="P20" i="6"/>
  <c r="Q20" i="6"/>
  <c r="H77" i="6"/>
  <c r="I77" i="6"/>
  <c r="J77" i="6"/>
  <c r="L77" i="6"/>
  <c r="M77" i="6"/>
  <c r="M186" i="6" s="1"/>
  <c r="N77" i="6"/>
  <c r="O77" i="6"/>
  <c r="Q77" i="6"/>
  <c r="G77" i="6"/>
  <c r="R48" i="6"/>
  <c r="R66" i="6"/>
  <c r="F87" i="6"/>
  <c r="G87" i="6"/>
  <c r="H87" i="6"/>
  <c r="I87" i="6"/>
  <c r="J87" i="6"/>
  <c r="K87" i="6"/>
  <c r="L87" i="6"/>
  <c r="M87" i="6"/>
  <c r="N87" i="6"/>
  <c r="O87" i="6"/>
  <c r="P87" i="6"/>
  <c r="Q87" i="6"/>
  <c r="F92" i="6"/>
  <c r="G92" i="6"/>
  <c r="H92" i="6"/>
  <c r="I92" i="6"/>
  <c r="J92" i="6"/>
  <c r="F96" i="6"/>
  <c r="G96" i="6"/>
  <c r="H96" i="6"/>
  <c r="I96" i="6"/>
  <c r="J96" i="6"/>
  <c r="K96" i="6"/>
  <c r="L96" i="6"/>
  <c r="M96" i="6"/>
  <c r="N96" i="6"/>
  <c r="O96" i="6"/>
  <c r="P96" i="6"/>
  <c r="Q96" i="6"/>
  <c r="H109" i="6"/>
  <c r="I109" i="6"/>
  <c r="L109" i="6"/>
  <c r="M109" i="6"/>
  <c r="N109" i="6"/>
  <c r="O109" i="6"/>
  <c r="P109" i="6"/>
  <c r="J109" i="6"/>
  <c r="K109" i="6"/>
  <c r="Q109" i="6"/>
  <c r="F141" i="6"/>
  <c r="G141" i="6"/>
  <c r="H141" i="6"/>
  <c r="I141" i="6"/>
  <c r="J141" i="6"/>
  <c r="K141" i="6"/>
  <c r="L141" i="6"/>
  <c r="M141" i="6"/>
  <c r="N141" i="6"/>
  <c r="O141" i="6"/>
  <c r="P141" i="6"/>
  <c r="Q141" i="6"/>
  <c r="O150" i="6"/>
  <c r="P150" i="6"/>
  <c r="F150" i="6"/>
  <c r="G150" i="6"/>
  <c r="H150" i="6"/>
  <c r="I150" i="6"/>
  <c r="J150" i="6"/>
  <c r="K150" i="6"/>
  <c r="M150" i="6"/>
  <c r="N150" i="6"/>
  <c r="Q150" i="6"/>
  <c r="F164" i="6"/>
  <c r="G164" i="6"/>
  <c r="H164" i="6"/>
  <c r="I164" i="6"/>
  <c r="J164" i="6"/>
  <c r="K164" i="6"/>
  <c r="L164" i="6"/>
  <c r="M164" i="6"/>
  <c r="N164" i="6"/>
  <c r="O164" i="6"/>
  <c r="P164" i="6"/>
  <c r="Q164" i="6"/>
  <c r="K77" i="6"/>
  <c r="K186" i="6" s="1"/>
  <c r="G186" i="6" l="1"/>
  <c r="J186" i="6"/>
  <c r="H186" i="6"/>
  <c r="I186" i="6"/>
  <c r="R20" i="6"/>
  <c r="R146" i="6"/>
  <c r="R77" i="6"/>
  <c r="R164" i="6"/>
  <c r="R141" i="6"/>
  <c r="R96" i="6"/>
  <c r="R169" i="6"/>
  <c r="R170" i="6" s="1"/>
  <c r="R90" i="6"/>
  <c r="R132" i="6"/>
  <c r="R87" i="6"/>
  <c r="R160" i="6"/>
  <c r="R109" i="6"/>
  <c r="R92" i="6"/>
  <c r="R108" i="6"/>
  <c r="L150" i="6"/>
  <c r="R150" i="6" s="1"/>
  <c r="R119" i="6"/>
  <c r="R186" i="6" l="1"/>
  <c r="L186" i="6"/>
</calcChain>
</file>

<file path=xl/sharedStrings.xml><?xml version="1.0" encoding="utf-8"?>
<sst xmlns="http://schemas.openxmlformats.org/spreadsheetml/2006/main" count="416" uniqueCount="334">
  <si>
    <t>Total</t>
  </si>
  <si>
    <t>FEVEREIRO</t>
  </si>
  <si>
    <t>JANEIRO</t>
  </si>
  <si>
    <t>Serviços de Processamento de Dados</t>
  </si>
  <si>
    <t>Serviços de Auditoria</t>
  </si>
  <si>
    <t>Serviços de Segurança</t>
  </si>
  <si>
    <t>Serviços de Radiologia</t>
  </si>
  <si>
    <t>Serviços de Lavanderia</t>
  </si>
  <si>
    <t>Serviços de Esterilização</t>
  </si>
  <si>
    <t>Serviços de Consultoria</t>
  </si>
  <si>
    <t>Data da Contratação</t>
  </si>
  <si>
    <t>Data do Aditivo</t>
  </si>
  <si>
    <t>Nome do Fornecedor</t>
  </si>
  <si>
    <t>Objeto do Contrato</t>
  </si>
  <si>
    <t>05.09.2011</t>
  </si>
  <si>
    <t>xxxxxxxxxx</t>
  </si>
  <si>
    <t>Auditoria Contábil</t>
  </si>
  <si>
    <t>12.11.2009</t>
  </si>
  <si>
    <t>01.07.2010</t>
  </si>
  <si>
    <t>Planejamento e Organização de instituições de saúde</t>
  </si>
  <si>
    <t>15.02.2010</t>
  </si>
  <si>
    <t>11.04.2011</t>
  </si>
  <si>
    <t>Serviço de assesssoria e proteção radiológica</t>
  </si>
  <si>
    <t>Seviços de Esterilização de materiais médico-hospitalares</t>
  </si>
  <si>
    <t>Prestação de Serviços de Segurança do Trabalho</t>
  </si>
  <si>
    <t>Serviços Médicos</t>
  </si>
  <si>
    <t>30.09.2010</t>
  </si>
  <si>
    <t>01.06.2010</t>
  </si>
  <si>
    <t>02.06.2010</t>
  </si>
  <si>
    <t>03.03.2010</t>
  </si>
  <si>
    <t>04.03.2010</t>
  </si>
  <si>
    <t>01.04.2010</t>
  </si>
  <si>
    <t>01.01.2012</t>
  </si>
  <si>
    <t>31.08.2011</t>
  </si>
  <si>
    <t>03.11.2011</t>
  </si>
  <si>
    <t>16.12.2010</t>
  </si>
  <si>
    <t>02.03.2010</t>
  </si>
  <si>
    <t>08.03.2010</t>
  </si>
  <si>
    <t>09.03.2010</t>
  </si>
  <si>
    <t>02.04.2010</t>
  </si>
  <si>
    <t>10.03.2012</t>
  </si>
  <si>
    <t>01.04.2012</t>
  </si>
  <si>
    <t>Reprodução de Documentos</t>
  </si>
  <si>
    <t>Telecomunições e Internet</t>
  </si>
  <si>
    <t>MARÇO</t>
  </si>
  <si>
    <t>ABRIL</t>
  </si>
  <si>
    <t>MAIO</t>
  </si>
  <si>
    <t>JUNHO</t>
  </si>
  <si>
    <t>JULHO</t>
  </si>
  <si>
    <t>10.613.946/0001-87</t>
  </si>
  <si>
    <t>AGOSTO</t>
  </si>
  <si>
    <t>SETEMBRO</t>
  </si>
  <si>
    <t>OUTUBRO</t>
  </si>
  <si>
    <t>NOVEMBRO</t>
  </si>
  <si>
    <t>DEZEMBRO</t>
  </si>
  <si>
    <t>20.861.526/0001-73</t>
  </si>
  <si>
    <t>Serviços Laboratoriais de controle de qualidade de água de abastecimento</t>
  </si>
  <si>
    <t>Serviços de Coleta de Lixo Hospitalar</t>
  </si>
  <si>
    <t>Coleta de Lixo Hospitalar</t>
  </si>
  <si>
    <t>Serviços de Laboratório - Terceiros</t>
  </si>
  <si>
    <t>15.02.2009</t>
  </si>
  <si>
    <t>11.04.2010</t>
  </si>
  <si>
    <t>Serviços de Reprodução de Documentos</t>
  </si>
  <si>
    <t>10.883.685/0001-15</t>
  </si>
  <si>
    <t>Patologia/Citopatologia</t>
  </si>
  <si>
    <t>Controlador de Acesso/Portaria</t>
  </si>
  <si>
    <t>Lavagem e desinfecção de roupas</t>
  </si>
  <si>
    <t>Controle e de Infecção Ambulatorial</t>
  </si>
  <si>
    <t>Telecomunicações (Internet)</t>
  </si>
  <si>
    <t>Serviços de Publicidade e Propaganda</t>
  </si>
  <si>
    <t>Serviços de Locações Diversas</t>
  </si>
  <si>
    <t>Sistema Regional de Comunicação Andradina Ltda ME</t>
  </si>
  <si>
    <t>26.824.364/0001-80</t>
  </si>
  <si>
    <t>08.517.361/0001-11</t>
  </si>
  <si>
    <t>02.333.058/0001-82</t>
  </si>
  <si>
    <t>Hidroquimica - Laboratório e Serviços de Controle de Qualidade de Aguas Ltda - ME</t>
  </si>
  <si>
    <t>O.M.I. Comércio e Manutenção de Equipamentos de Informática Ltda ME</t>
  </si>
  <si>
    <t>Seguros</t>
  </si>
  <si>
    <t>Gases Medicinais</t>
  </si>
  <si>
    <t>Noronha e Noronha Com. De Gases Ltda</t>
  </si>
  <si>
    <t>07.086.661/0001-20</t>
  </si>
  <si>
    <t>Serviços  de Medicina do Trabalho</t>
  </si>
  <si>
    <t>Serviços de CCIA</t>
  </si>
  <si>
    <t>Seguro Predial</t>
  </si>
  <si>
    <t>Serviços de Publicidade</t>
  </si>
  <si>
    <t>Fornecimento de gases e cessão de equipamentos.</t>
  </si>
  <si>
    <t>CNPJ</t>
  </si>
  <si>
    <t>TOTAL</t>
  </si>
  <si>
    <t>Locação equipamentos</t>
  </si>
  <si>
    <t>Cessão gratuita de impressoras multifuncionais a laser</t>
  </si>
  <si>
    <t>CS Soluções em Software de Gestão Empresarial Ltda.</t>
  </si>
  <si>
    <t>01.958.002/0001-50</t>
  </si>
  <si>
    <t>Instalação, locação e atualização de Software</t>
  </si>
  <si>
    <t>E-People Soluções Tecnológicas</t>
  </si>
  <si>
    <t>03.693.940/0001-00</t>
  </si>
  <si>
    <t>Uso de Licenças de Software de imagens radiológicas</t>
  </si>
  <si>
    <t>Alcazar &amp; Santos Ltda</t>
  </si>
  <si>
    <t>Bruna Frare Ravagnani</t>
  </si>
  <si>
    <t>Castro &amp; Mazzo Serviços Médicos Rio Preto Ltda</t>
  </si>
  <si>
    <t>Clínica de Otorrinolaringologia de Lins Ltda</t>
  </si>
  <si>
    <t>Clínica Médica Cardiológica de Promissão Ltda.</t>
  </si>
  <si>
    <t>Clínica Médica Esteves Ltda</t>
  </si>
  <si>
    <t>Clinica Medica Protte &amp; Zacarone Ltda ME</t>
  </si>
  <si>
    <t>Clinica Medica Pupio Ltda ME</t>
  </si>
  <si>
    <t>CVP- Cirurgia Vascular Periferica Serv. Medicos Ltda</t>
  </si>
  <si>
    <t>E. V. Serviços de Diagnósticos Eireli</t>
  </si>
  <si>
    <t>Edyr Cunha Sanches</t>
  </si>
  <si>
    <t>França &amp; Guida Ltda.</t>
  </si>
  <si>
    <t>FVGM Clínica Médica Ltda.</t>
  </si>
  <si>
    <t>Godoy Laurenti e Robles Serviços Medicos Ltda</t>
  </si>
  <si>
    <t>Instituto de Patologia de Araçatuba S/S Ltda</t>
  </si>
  <si>
    <t>Instituto Médico Vaz Giroto Ltda.</t>
  </si>
  <si>
    <t>José Aparecido da Silva Clínica Médica</t>
  </si>
  <si>
    <t>Lafer Médica S/C Ltda.</t>
  </si>
  <si>
    <t>Laguna Endocrinologia e Cardiologia Mediva Ltda</t>
  </si>
  <si>
    <t>Lippelt Neto &amp; Gasparini da Silva Ltda – Me</t>
  </si>
  <si>
    <t>Machado &amp; Antunes Serviços Médicos Ltda-Me</t>
  </si>
  <si>
    <t>Mariana C. R. Monteiro Serviços Médicos</t>
  </si>
  <si>
    <t>Med Dias Azem Assistência Médica Ltda. EPP</t>
  </si>
  <si>
    <t>Medical Martines Clinica Médica Ltda</t>
  </si>
  <si>
    <t>S.M.I. Serviços de Medicina Integrada Sociedade Simples Ltda</t>
  </si>
  <si>
    <t>S.M.R. – Serviço Médico e Radiológico de Lins Ltda.</t>
  </si>
  <si>
    <t>Vanessa Paiva Fontoura Perez – Me</t>
  </si>
  <si>
    <t>27.843.153/0001-57</t>
  </si>
  <si>
    <t>19.902.064/0001-06</t>
  </si>
  <si>
    <t>15.692.697/0001-86</t>
  </si>
  <si>
    <t>07.853.607/0001-63</t>
  </si>
  <si>
    <t>20.267.286/0001-83</t>
  </si>
  <si>
    <t>05.894.603/0001-06</t>
  </si>
  <si>
    <t>10.319.781/0001-35</t>
  </si>
  <si>
    <t>26.570.304/0001-88</t>
  </si>
  <si>
    <t>13.927.859/0001-92</t>
  </si>
  <si>
    <t>10.708.497/0001-50</t>
  </si>
  <si>
    <t>18.147.676/0001-78</t>
  </si>
  <si>
    <t>13.348.196/0001-51</t>
  </si>
  <si>
    <t>15.005.708/0001-02</t>
  </si>
  <si>
    <t>18.381.497/0001-09</t>
  </si>
  <si>
    <t>12.350.126/0001-75</t>
  </si>
  <si>
    <t>51.106.110/0001-73</t>
  </si>
  <si>
    <t>14.556.469/0001-16</t>
  </si>
  <si>
    <t>12.979.817/0001-32</t>
  </si>
  <si>
    <t>03.510.157/0001-55</t>
  </si>
  <si>
    <t>15.319.856/0001-00</t>
  </si>
  <si>
    <t>20.482.844/0001-23</t>
  </si>
  <si>
    <t>15.189.168/0001-64</t>
  </si>
  <si>
    <t>13.659.391/0001-00</t>
  </si>
  <si>
    <t>12.123.959/0001-01</t>
  </si>
  <si>
    <t>01.960.357/0001-84</t>
  </si>
  <si>
    <t>57.269.615/0001-35</t>
  </si>
  <si>
    <t>14.920.493/0001-92</t>
  </si>
  <si>
    <t>Neurologia</t>
  </si>
  <si>
    <t>Ortopedia</t>
  </si>
  <si>
    <t>Cirurgia Plástica</t>
  </si>
  <si>
    <t>Ginecologia</t>
  </si>
  <si>
    <t>Cardiologia</t>
  </si>
  <si>
    <t>Proctologia e Colonoscopia</t>
  </si>
  <si>
    <t>Otorrinolaringologia</t>
  </si>
  <si>
    <t>Endocrinologia</t>
  </si>
  <si>
    <t>Urologia</t>
  </si>
  <si>
    <t>Endoscopia</t>
  </si>
  <si>
    <t>Gastroenterologia</t>
  </si>
  <si>
    <t>Reumatologia</t>
  </si>
  <si>
    <t>Cirurgia Vascular</t>
  </si>
  <si>
    <t>Gastroenterologia e Endoscopia</t>
  </si>
  <si>
    <t>Oftalmologia</t>
  </si>
  <si>
    <t>Pneumologia</t>
  </si>
  <si>
    <t>Radiologia</t>
  </si>
  <si>
    <t>Dermatologia</t>
  </si>
  <si>
    <t>Mastologia</t>
  </si>
  <si>
    <t>Ultrassonografia</t>
  </si>
  <si>
    <t>Radiologia e Gastroenterologia</t>
  </si>
  <si>
    <t>Serviços Laboratorias</t>
  </si>
  <si>
    <t>Pro-Rad Consultores em RadioProteção S/S Ltda.</t>
  </si>
  <si>
    <t>87.389.086/0001-74</t>
  </si>
  <si>
    <t>Oxetil Indústria e Comércio de Produtos Esterilizados Ltda.</t>
  </si>
  <si>
    <t>74.554.189/0001-09</t>
  </si>
  <si>
    <t>Prestação de Serviços de Manutenção e Suporte em Telefonia e Rede</t>
  </si>
  <si>
    <t>Torricelli Equipamentos Hospitalares Ltda Me</t>
  </si>
  <si>
    <t>20.151.318/0001-80</t>
  </si>
  <si>
    <t>Winaudio Desenvolvimento de Programas Ltda Me</t>
  </si>
  <si>
    <t>25.462.640/0001-44</t>
  </si>
  <si>
    <t>Licenciamento de Uso de Software</t>
  </si>
  <si>
    <t>Instituto S. Roucourt S/C Ltda</t>
  </si>
  <si>
    <t>Laboratório de Análises Clínicas Penapolis Ltda</t>
  </si>
  <si>
    <t>Cangussu Sampaio Clinica Medica Ltda</t>
  </si>
  <si>
    <t>Fraga Clinica Medica EIRELI</t>
  </si>
  <si>
    <t>Fabio Jose dos Santos Medicina</t>
  </si>
  <si>
    <t>11.839.184/0001-02</t>
  </si>
  <si>
    <t>01.554.644/0001-94</t>
  </si>
  <si>
    <t>24.326.677/0001-82</t>
  </si>
  <si>
    <t>23.276.285/0001-93</t>
  </si>
  <si>
    <t>51.086.742/0001-12</t>
  </si>
  <si>
    <t>Ensite Brasil Telecomunicações Ltda</t>
  </si>
  <si>
    <t>Serviços de Higienização Predial</t>
  </si>
  <si>
    <t>Guizzo Controle de Vetores e Pragas Eireli</t>
  </si>
  <si>
    <t>Lavebras Gestão de Texteis S.A</t>
  </si>
  <si>
    <t>Monte Azul Engenharia Ambiental Ltda</t>
  </si>
  <si>
    <t>Natalino Pereira Brito</t>
  </si>
  <si>
    <t>Otiniel Alves Rodrigues Mata - ME</t>
  </si>
  <si>
    <t>Software destinado a envio de SMS para pacientes - OFSYS SMS WEB</t>
  </si>
  <si>
    <t>Promed Santa Angela Comércio e Remoççoes Ltda</t>
  </si>
  <si>
    <t>Salutem Soluções Tecnologicas Ltda</t>
  </si>
  <si>
    <t>Locação de Software destinado a Gestão Ambulatorial - Salutem versão WEB</t>
  </si>
  <si>
    <t>Boliani Clinica Medica Ltda</t>
  </si>
  <si>
    <t>Caetano Oftalmologia Ltda</t>
  </si>
  <si>
    <t>Cau - Centro Avançado de Urologia de Marilia Ltda</t>
  </si>
  <si>
    <t>Clinica Proctoped Ltda</t>
  </si>
  <si>
    <t>LGA Serviços Medicos S/S Ltda</t>
  </si>
  <si>
    <t>Marcela Pereira Martinez</t>
  </si>
  <si>
    <t>Serviços Medicos Especializados Noroeste Paulista Ltda ME</t>
  </si>
  <si>
    <t>21.925.019/0001-19</t>
  </si>
  <si>
    <t>29.582.037/0001-57</t>
  </si>
  <si>
    <t>C.C.I. Clinica Cardiovascular Invernise EPP</t>
  </si>
  <si>
    <t>10.866.025/0001-26</t>
  </si>
  <si>
    <t>32.396.642/0001-48</t>
  </si>
  <si>
    <t>29.103.554/0001-04</t>
  </si>
  <si>
    <t>32.764.646/0001-31</t>
  </si>
  <si>
    <t>28.110.950/0001-98</t>
  </si>
  <si>
    <t>31.151.739/0001-28</t>
  </si>
  <si>
    <t>30.194.541/0001-69</t>
  </si>
  <si>
    <t>00.152.246/0001-89</t>
  </si>
  <si>
    <t>30.778.650/0001-23</t>
  </si>
  <si>
    <t>06.272.575/0077-48</t>
  </si>
  <si>
    <t>67.407.882/0001-85</t>
  </si>
  <si>
    <t>07.474.132/0001-02</t>
  </si>
  <si>
    <t>22.688.290/0001-40</t>
  </si>
  <si>
    <t>Porto Seguro Cia. De Seguros Gerais</t>
  </si>
  <si>
    <t>61.198.164/0001-60</t>
  </si>
  <si>
    <t>Nascimento e Jeronimo Ltda</t>
  </si>
  <si>
    <t>29.930.604/0001-19</t>
  </si>
  <si>
    <t>Cibele Sabrina Vieira Mata</t>
  </si>
  <si>
    <t>34.251.681/0001-82</t>
  </si>
  <si>
    <t>Mazzucca &amp; Fiorini Serviços de Saude Ltda</t>
  </si>
  <si>
    <t>07.729.336/0001-39</t>
  </si>
  <si>
    <t>Serviços de Matriciamento</t>
  </si>
  <si>
    <t>serviços médicos para desenvolvimento e manutenção do projeto para matriciamento</t>
  </si>
  <si>
    <t>Syspec Informatica ltda</t>
  </si>
  <si>
    <t>67.220.871/0001-91</t>
  </si>
  <si>
    <t>Planisa Planejamento e Organiz. Instit. Saude S/S ltda</t>
  </si>
  <si>
    <t>58.921.792/0001-17</t>
  </si>
  <si>
    <t>Sapra Landauer Serv. De Assessoria e Prot. Radiologica Ltda</t>
  </si>
  <si>
    <t>50.429.810/0001-36</t>
  </si>
  <si>
    <t>Master Prime Auditoria e Assessoria Contabil Eireli</t>
  </si>
  <si>
    <t>02.728.036/0001-11</t>
  </si>
  <si>
    <t>Auditoria e Assrssoria</t>
  </si>
  <si>
    <t>Technolaser Cartuchos Ltda ME</t>
  </si>
  <si>
    <t>05.978.864/0001-04</t>
  </si>
  <si>
    <t>Nitroata Representações Eireli ME</t>
  </si>
  <si>
    <t>23.212.144/0001-07</t>
  </si>
  <si>
    <t xml:space="preserve">Fornecimento de gases </t>
  </si>
  <si>
    <t>Clinica Medica Ana C. Gomes Ltda</t>
  </si>
  <si>
    <t>35.696.242/0001-46</t>
  </si>
  <si>
    <t>Iconecta Informatica Ltda</t>
  </si>
  <si>
    <t>07.567.567/0001-93</t>
  </si>
  <si>
    <t>hospedagem  Web</t>
  </si>
  <si>
    <t>Sodexo Pass do Brasil Serv. E Com. S.a</t>
  </si>
  <si>
    <t xml:space="preserve">Cesta Basica/ Cartão Alimentação </t>
  </si>
  <si>
    <t>Cartão Alimentação</t>
  </si>
  <si>
    <t>69.034.668/0001-56</t>
  </si>
  <si>
    <t>R.R. Ferreira Contabilidade Eireli</t>
  </si>
  <si>
    <t>14.977.378/0001-54</t>
  </si>
  <si>
    <t xml:space="preserve">Assessoria Contabil </t>
  </si>
  <si>
    <t xml:space="preserve">Lucimar B. de Moraes </t>
  </si>
  <si>
    <t>38.266.212/0001-98</t>
  </si>
  <si>
    <t>Bionexo do Brasil Solucoes Digitais Eireli</t>
  </si>
  <si>
    <t xml:space="preserve">Locação de Software </t>
  </si>
  <si>
    <t>04.069.709/0001-02</t>
  </si>
  <si>
    <t xml:space="preserve">Honorarios Advocaticios </t>
  </si>
  <si>
    <t>Rodrigues &amp; Rosseto Sociedade de Advogados</t>
  </si>
  <si>
    <t>08.999.057/0001-58</t>
  </si>
  <si>
    <t>Clinica Vitale Ltda</t>
  </si>
  <si>
    <t>32.302.720/0001-06</t>
  </si>
  <si>
    <t>Acs Auditoria e Consultoria Contabil</t>
  </si>
  <si>
    <t xml:space="preserve">NCG Gases Ltda </t>
  </si>
  <si>
    <t>18.076.538.0001-45</t>
  </si>
  <si>
    <t xml:space="preserve">Edyr Cunha Sanches </t>
  </si>
  <si>
    <t>Tecnomega Tecnologia Da Informação LTDA</t>
  </si>
  <si>
    <t>36.172.511/0001-38</t>
  </si>
  <si>
    <t>41.679.074/0001-83</t>
  </si>
  <si>
    <t xml:space="preserve">Nucleo Fiscal Com. E Soluçoes Fiscais Eireli </t>
  </si>
  <si>
    <t>13.797.961/0001-10</t>
  </si>
  <si>
    <t xml:space="preserve">Consultoria Tecnica </t>
  </si>
  <si>
    <t>Telefonica Brasil S/a</t>
  </si>
  <si>
    <t>02.558.157/0001-62</t>
  </si>
  <si>
    <t xml:space="preserve">Softmatic Sistemas Automaticos de Infomatica ltda </t>
  </si>
  <si>
    <t>58.119.371/0006-81</t>
  </si>
  <si>
    <t>11.510.215/0001-79</t>
  </si>
  <si>
    <t>30.798.783/0001-61</t>
  </si>
  <si>
    <t xml:space="preserve">Serviços Desinsetização </t>
  </si>
  <si>
    <t>RELAÇÃO DE CONTRATOS - 2022</t>
  </si>
  <si>
    <t>Locação de Software destinado a Gestão Ambulatorial e destinado a digitalização de prontuarios médicos eletronicos, certificado digitalmente com segurança e criptografia - salutem doc</t>
  </si>
  <si>
    <t xml:space="preserve">Abud &amp; Okano Serviços Medicos Ltda </t>
  </si>
  <si>
    <t>25.295.788/0001-31</t>
  </si>
  <si>
    <t>Tomiyama Serviços Medicos Ltda</t>
  </si>
  <si>
    <t>24.692.918/0001-07</t>
  </si>
  <si>
    <t>04.083.631/0001-72</t>
  </si>
  <si>
    <t>SST Assesoria e Gestao em Segurança de Saude de Trabalho</t>
  </si>
  <si>
    <t>44.536.583/0001-45</t>
  </si>
  <si>
    <t>Time Cloud Tecnologia ltda</t>
  </si>
  <si>
    <t>07.495.754/0001-09</t>
  </si>
  <si>
    <t xml:space="preserve">Locação </t>
  </si>
  <si>
    <t xml:space="preserve">Lk - Consultoria de Cardiologia e Pneum. S/S Ltda </t>
  </si>
  <si>
    <t>09.280.138/0001-66</t>
  </si>
  <si>
    <t>Clinica de Ginecologia e Obst. E Ultrasonografia Simionato ltda</t>
  </si>
  <si>
    <t>03.748.154/0001-54</t>
  </si>
  <si>
    <t>Higia Serviços Medicos SS ltda</t>
  </si>
  <si>
    <t>29.713.639/0001-04</t>
  </si>
  <si>
    <t>João Deivid Mora</t>
  </si>
  <si>
    <t>35.056.107/0001-36</t>
  </si>
  <si>
    <t xml:space="preserve">Uniformes </t>
  </si>
  <si>
    <t xml:space="preserve">Lima &amp; Perim Confeccoes Ltda </t>
  </si>
  <si>
    <t>Uniformes</t>
  </si>
  <si>
    <t>32.374.111/0001-54</t>
  </si>
  <si>
    <t xml:space="preserve">R&amp;V Prestadora de Serviços ltda </t>
  </si>
  <si>
    <t>22.339.498/0001-54</t>
  </si>
  <si>
    <t>UMEKI SERVIÇOS MEDICOS LTDA</t>
  </si>
  <si>
    <t>45.999.116/0001-14</t>
  </si>
  <si>
    <t>09.109.205/0001-84</t>
  </si>
  <si>
    <t xml:space="preserve">Carlos Cesar Barbero Informatica EPP </t>
  </si>
  <si>
    <t>17.160.849/0004-78</t>
  </si>
  <si>
    <t xml:space="preserve">Aurum Softmatic Ltda </t>
  </si>
  <si>
    <t xml:space="preserve">Clinica Cardioldentis Ltda </t>
  </si>
  <si>
    <t>Ricardo Protte Pedro Clinica Medica Ltda</t>
  </si>
  <si>
    <t xml:space="preserve">Localmed Diagnosticos Medicos Ltda </t>
  </si>
  <si>
    <t>Clinica Neurologica DR.Marilio Calil  Ltda  Me</t>
  </si>
  <si>
    <t>Material</t>
  </si>
  <si>
    <t>52.202.744/0007-88</t>
  </si>
  <si>
    <t>Nacional Comercial Hosp. S.A</t>
  </si>
  <si>
    <t>Comodato/Insumos</t>
  </si>
  <si>
    <t xml:space="preserve">Ben Beneficios e Serviços S.A </t>
  </si>
  <si>
    <t>41.599.330/0001-22</t>
  </si>
  <si>
    <t>R.a Ortopedia Ltda</t>
  </si>
  <si>
    <t>31.316.287/0001-97</t>
  </si>
  <si>
    <t>Mendes &amp; Fernandes Serviços  Medicos 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</si>
</sst>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7">
    <xf numFmtId="0" fontId="0" fillId="0" borderId="0" xfId="0"/>
    <xf numFmtId="165" fontId="3" fillId="0" borderId="0" xfId="0" applyNumberFormat="1" applyFont="1" applyAlignment="1">
      <alignment wrapText="1"/>
    </xf>
    <xf numFmtId="165" fontId="3" fillId="0" borderId="0" xfId="0" applyNumberFormat="1" applyFont="1"/>
    <xf numFmtId="0" fontId="3" fillId="0" borderId="0" xfId="0" applyFont="1"/>
    <xf numFmtId="0" fontId="3" fillId="0" borderId="0" xfId="0" applyFont="1" applyFill="1"/>
    <xf numFmtId="165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5" applyFont="1" applyFill="1" applyBorder="1" applyAlignment="1">
      <alignment wrapText="1"/>
    </xf>
    <xf numFmtId="164" fontId="3" fillId="0" borderId="1" xfId="5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wrapText="1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4" fontId="3" fillId="0" borderId="1" xfId="5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left" wrapText="1"/>
    </xf>
    <xf numFmtId="164" fontId="4" fillId="2" borderId="1" xfId="5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left" wrapText="1"/>
    </xf>
    <xf numFmtId="164" fontId="4" fillId="2" borderId="1" xfId="5" applyFont="1" applyFill="1" applyBorder="1" applyAlignment="1">
      <alignment horizontal="center" wrapText="1"/>
    </xf>
    <xf numFmtId="165" fontId="3" fillId="0" borderId="1" xfId="0" applyNumberFormat="1" applyFont="1" applyFill="1" applyBorder="1"/>
    <xf numFmtId="164" fontId="3" fillId="0" borderId="1" xfId="5" applyFont="1" applyFill="1" applyBorder="1" applyAlignment="1"/>
    <xf numFmtId="164" fontId="3" fillId="0" borderId="1" xfId="5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165" fontId="3" fillId="2" borderId="1" xfId="0" applyNumberFormat="1" applyFont="1" applyFill="1" applyBorder="1"/>
    <xf numFmtId="0" fontId="4" fillId="2" borderId="1" xfId="0" applyFont="1" applyFill="1" applyBorder="1" applyAlignment="1"/>
    <xf numFmtId="164" fontId="4" fillId="2" borderId="1" xfId="5" applyFont="1" applyFill="1" applyBorder="1" applyAlignment="1"/>
    <xf numFmtId="0" fontId="3" fillId="0" borderId="0" xfId="0" applyFont="1" applyAlignment="1"/>
    <xf numFmtId="164" fontId="3" fillId="0" borderId="0" xfId="5" applyFont="1" applyAlignment="1"/>
    <xf numFmtId="164" fontId="3" fillId="0" borderId="0" xfId="5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/>
    <xf numFmtId="164" fontId="4" fillId="2" borderId="1" xfId="5" applyFont="1" applyFill="1" applyBorder="1"/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5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164" fontId="3" fillId="4" borderId="1" xfId="5" applyFont="1" applyFill="1" applyBorder="1" applyAlignment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5" fontId="3" fillId="0" borderId="1" xfId="0" applyNumberFormat="1" applyFont="1" applyBorder="1"/>
    <xf numFmtId="165" fontId="3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5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164" fontId="4" fillId="0" borderId="1" xfId="5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wrapText="1"/>
    </xf>
    <xf numFmtId="164" fontId="4" fillId="0" borderId="0" xfId="5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64" fontId="4" fillId="0" borderId="1" xfId="5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1" xfId="5" applyFont="1" applyFill="1" applyBorder="1" applyAlignment="1">
      <alignment vertical="center" wrapText="1"/>
    </xf>
    <xf numFmtId="164" fontId="3" fillId="0" borderId="1" xfId="5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164" fontId="4" fillId="4" borderId="1" xfId="5" applyFont="1" applyFill="1" applyBorder="1" applyAlignment="1"/>
    <xf numFmtId="164" fontId="4" fillId="4" borderId="1" xfId="5" applyFont="1" applyFill="1" applyBorder="1" applyAlignment="1">
      <alignment horizontal="center"/>
    </xf>
    <xf numFmtId="164" fontId="4" fillId="4" borderId="1" xfId="5" applyFont="1" applyFill="1" applyBorder="1" applyAlignment="1">
      <alignment horizontal="center" vertical="center"/>
    </xf>
    <xf numFmtId="164" fontId="4" fillId="4" borderId="1" xfId="5" applyFont="1" applyFill="1" applyBorder="1" applyAlignment="1">
      <alignment horizontal="center" wrapText="1"/>
    </xf>
    <xf numFmtId="164" fontId="7" fillId="4" borderId="1" xfId="5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164" fontId="5" fillId="0" borderId="1" xfId="5" applyFont="1" applyFill="1" applyBorder="1" applyAlignment="1">
      <alignment horizontal="center" wrapText="1"/>
    </xf>
    <xf numFmtId="164" fontId="3" fillId="0" borderId="3" xfId="5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4" borderId="3" xfId="0" applyNumberFormat="1" applyFont="1" applyFill="1" applyBorder="1" applyAlignment="1">
      <alignment horizontal="left" wrapText="1"/>
    </xf>
    <xf numFmtId="165" fontId="3" fillId="0" borderId="3" xfId="0" applyNumberFormat="1" applyFont="1" applyBorder="1" applyAlignment="1">
      <alignment vertical="center" wrapText="1"/>
    </xf>
    <xf numFmtId="0" fontId="3" fillId="4" borderId="3" xfId="0" applyFont="1" applyFill="1" applyBorder="1" applyAlignment="1">
      <alignment horizontal="left" wrapText="1"/>
    </xf>
    <xf numFmtId="164" fontId="5" fillId="0" borderId="3" xfId="5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wrapText="1"/>
    </xf>
    <xf numFmtId="164" fontId="5" fillId="4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/>
    <xf numFmtId="0" fontId="3" fillId="0" borderId="3" xfId="0" applyNumberFormat="1" applyFont="1" applyFill="1" applyBorder="1" applyAlignment="1">
      <alignment horizontal="left" wrapText="1"/>
    </xf>
    <xf numFmtId="165" fontId="3" fillId="2" borderId="4" xfId="0" applyNumberFormat="1" applyFont="1" applyFill="1" applyBorder="1" applyAlignment="1">
      <alignment wrapText="1"/>
    </xf>
    <xf numFmtId="0" fontId="3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165" fontId="3" fillId="2" borderId="5" xfId="0" applyNumberFormat="1" applyFont="1" applyFill="1" applyBorder="1" applyAlignment="1">
      <alignment wrapText="1"/>
    </xf>
    <xf numFmtId="165" fontId="3" fillId="2" borderId="3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165" fontId="3" fillId="3" borderId="3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horizontal="center"/>
    </xf>
    <xf numFmtId="165" fontId="3" fillId="2" borderId="4" xfId="0" applyNumberFormat="1" applyFont="1" applyFill="1" applyBorder="1"/>
    <xf numFmtId="165" fontId="3" fillId="0" borderId="3" xfId="0" applyNumberFormat="1" applyFont="1" applyFill="1" applyBorder="1"/>
    <xf numFmtId="165" fontId="3" fillId="0" borderId="4" xfId="0" applyNumberFormat="1" applyFont="1" applyFill="1" applyBorder="1" applyAlignment="1">
      <alignment wrapText="1"/>
    </xf>
    <xf numFmtId="165" fontId="3" fillId="0" borderId="4" xfId="0" applyNumberFormat="1" applyFont="1" applyFill="1" applyBorder="1"/>
    <xf numFmtId="165" fontId="3" fillId="0" borderId="3" xfId="0" applyNumberFormat="1" applyFont="1" applyBorder="1"/>
    <xf numFmtId="165" fontId="3" fillId="0" borderId="4" xfId="0" applyNumberFormat="1" applyFont="1" applyBorder="1" applyAlignment="1">
      <alignment wrapText="1"/>
    </xf>
    <xf numFmtId="165" fontId="3" fillId="0" borderId="4" xfId="0" applyNumberFormat="1" applyFont="1" applyBorder="1"/>
    <xf numFmtId="0" fontId="3" fillId="0" borderId="0" xfId="0" applyFont="1" applyFill="1" applyBorder="1"/>
    <xf numFmtId="164" fontId="5" fillId="0" borderId="1" xfId="0" applyNumberFormat="1" applyFont="1" applyFill="1" applyBorder="1" applyAlignment="1">
      <alignment horizontal="left" wrapText="1"/>
    </xf>
    <xf numFmtId="165" fontId="4" fillId="0" borderId="0" xfId="0" applyNumberFormat="1" applyFont="1" applyAlignment="1">
      <alignment wrapText="1"/>
    </xf>
    <xf numFmtId="165" fontId="4" fillId="0" borderId="0" xfId="0" applyNumberFormat="1" applyFont="1"/>
    <xf numFmtId="0" fontId="4" fillId="0" borderId="0" xfId="0" applyFont="1" applyAlignment="1"/>
    <xf numFmtId="43" fontId="4" fillId="0" borderId="0" xfId="0" applyNumberFormat="1" applyFont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3" fillId="0" borderId="3" xfId="0" applyFont="1" applyFill="1" applyBorder="1" applyAlignment="1">
      <alignment wrapText="1"/>
    </xf>
    <xf numFmtId="0" fontId="3" fillId="4" borderId="0" xfId="0" applyFont="1" applyFill="1" applyAlignment="1">
      <alignment horizontal="center"/>
    </xf>
    <xf numFmtId="164" fontId="5" fillId="4" borderId="1" xfId="5" applyFont="1" applyFill="1" applyBorder="1" applyAlignment="1">
      <alignment horizontal="center" wrapText="1"/>
    </xf>
    <xf numFmtId="164" fontId="5" fillId="4" borderId="1" xfId="5" applyFont="1" applyFill="1" applyBorder="1" applyAlignment="1">
      <alignment wrapText="1"/>
    </xf>
    <xf numFmtId="164" fontId="5" fillId="4" borderId="3" xfId="5" applyFont="1" applyFill="1" applyBorder="1" applyAlignment="1">
      <alignment horizontal="center" wrapText="1"/>
    </xf>
    <xf numFmtId="164" fontId="3" fillId="4" borderId="3" xfId="5" applyFont="1" applyFill="1" applyBorder="1" applyAlignment="1">
      <alignment wrapText="1"/>
    </xf>
    <xf numFmtId="164" fontId="4" fillId="4" borderId="0" xfId="5" applyFont="1" applyFill="1" applyBorder="1" applyAlignment="1">
      <alignment wrapText="1"/>
    </xf>
    <xf numFmtId="164" fontId="3" fillId="4" borderId="1" xfId="0" applyNumberFormat="1" applyFont="1" applyFill="1" applyBorder="1" applyAlignment="1">
      <alignment horizontal="center" wrapText="1"/>
    </xf>
    <xf numFmtId="164" fontId="3" fillId="4" borderId="1" xfId="5" applyFont="1" applyFill="1" applyBorder="1" applyAlignment="1">
      <alignment wrapText="1"/>
    </xf>
    <xf numFmtId="165" fontId="3" fillId="4" borderId="0" xfId="0" applyNumberFormat="1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164" fontId="3" fillId="4" borderId="1" xfId="0" applyNumberFormat="1" applyFont="1" applyFill="1" applyBorder="1" applyAlignment="1">
      <alignment horizontal="center"/>
    </xf>
    <xf numFmtId="0" fontId="6" fillId="4" borderId="0" xfId="0" applyFont="1" applyFill="1" applyBorder="1" applyAlignment="1"/>
    <xf numFmtId="164" fontId="3" fillId="4" borderId="1" xfId="5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5" applyFont="1" applyFill="1" applyBorder="1" applyAlignment="1">
      <alignment horizontal="left" wrapText="1"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Border="1"/>
    <xf numFmtId="164" fontId="4" fillId="4" borderId="0" xfId="5" applyFont="1" applyFill="1" applyBorder="1"/>
    <xf numFmtId="165" fontId="3" fillId="4" borderId="0" xfId="0" applyNumberFormat="1" applyFont="1" applyFill="1" applyBorder="1"/>
    <xf numFmtId="0" fontId="3" fillId="4" borderId="0" xfId="0" applyFont="1" applyFill="1"/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4" fontId="6" fillId="2" borderId="3" xfId="5" applyFont="1" applyFill="1" applyBorder="1" applyAlignment="1">
      <alignment horizontal="center" vertical="center" wrapText="1"/>
    </xf>
    <xf numFmtId="164" fontId="6" fillId="2" borderId="4" xfId="5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Separador de milhares 2" xfId="3"/>
    <cellStyle name="Separador de milhares 3" xfId="4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0</xdr:row>
      <xdr:rowOff>66676</xdr:rowOff>
    </xdr:from>
    <xdr:to>
      <xdr:col>2</xdr:col>
      <xdr:colOff>2667483</xdr:colOff>
      <xdr:row>2</xdr:row>
      <xdr:rowOff>123826</xdr:rowOff>
    </xdr:to>
    <xdr:pic>
      <xdr:nvPicPr>
        <xdr:cNvPr id="3" name="Imagem 1" descr="ame_pequeno">
          <a:extLst>
            <a:ext uri="{FF2B5EF4-FFF2-40B4-BE49-F238E27FC236}">
              <a16:creationId xmlns="" xmlns:a16="http://schemas.microsoft.com/office/drawing/2014/main" id="{51478031-1C53-464E-9A78-68DBC6EB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4" y="66676"/>
          <a:ext cx="2600809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6"/>
  <sheetViews>
    <sheetView showGridLines="0" tabSelected="1" topLeftCell="F137" zoomScaleNormal="100" workbookViewId="0">
      <selection activeCell="Q185" sqref="Q185"/>
    </sheetView>
  </sheetViews>
  <sheetFormatPr defaultRowHeight="11.25" x14ac:dyDescent="0.2"/>
  <cols>
    <col min="1" max="1" width="11.28515625" style="1" hidden="1" customWidth="1"/>
    <col min="2" max="2" width="14.85546875" style="2" hidden="1" customWidth="1"/>
    <col min="3" max="3" width="61.7109375" style="31" customWidth="1"/>
    <col min="4" max="4" width="16.5703125" style="31" customWidth="1"/>
    <col min="5" max="5" width="23.28515625" style="31" customWidth="1"/>
    <col min="6" max="6" width="9.28515625" style="31" customWidth="1"/>
    <col min="7" max="9" width="9.28515625" style="32" customWidth="1"/>
    <col min="10" max="10" width="9.28515625" style="33" customWidth="1"/>
    <col min="11" max="11" width="9.28515625" style="123" customWidth="1"/>
    <col min="12" max="14" width="9.28515625" style="34" customWidth="1"/>
    <col min="15" max="15" width="9.42578125" style="34" customWidth="1"/>
    <col min="16" max="16" width="9.28515625" style="34" customWidth="1"/>
    <col min="17" max="17" width="9.28515625" style="33" customWidth="1"/>
    <col min="18" max="18" width="10.5703125" style="54" customWidth="1"/>
    <col min="19" max="16384" width="9.140625" style="3"/>
  </cols>
  <sheetData>
    <row r="1" spans="1:26" ht="15" customHeight="1" x14ac:dyDescent="0.2"/>
    <row r="2" spans="1:26" ht="15" customHeight="1" x14ac:dyDescent="0.35">
      <c r="C2" s="148" t="s">
        <v>289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26" ht="15" customHeight="1" x14ac:dyDescent="0.2"/>
    <row r="4" spans="1:26" ht="15" customHeight="1" x14ac:dyDescent="0.2"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26" ht="15" customHeight="1" x14ac:dyDescent="0.2"/>
    <row r="6" spans="1:26" ht="11.25" customHeight="1" x14ac:dyDescent="0.2">
      <c r="A6" s="149" t="s">
        <v>10</v>
      </c>
      <c r="B6" s="149" t="s">
        <v>11</v>
      </c>
      <c r="C6" s="153" t="s">
        <v>12</v>
      </c>
      <c r="D6" s="155" t="s">
        <v>86</v>
      </c>
      <c r="E6" s="153" t="s">
        <v>13</v>
      </c>
      <c r="F6" s="151" t="s">
        <v>2</v>
      </c>
      <c r="G6" s="151" t="s">
        <v>1</v>
      </c>
      <c r="H6" s="151" t="s">
        <v>44</v>
      </c>
      <c r="I6" s="151" t="s">
        <v>45</v>
      </c>
      <c r="J6" s="153" t="s">
        <v>46</v>
      </c>
      <c r="K6" s="153" t="s">
        <v>47</v>
      </c>
      <c r="L6" s="153" t="s">
        <v>48</v>
      </c>
      <c r="M6" s="153" t="s">
        <v>50</v>
      </c>
      <c r="N6" s="153" t="s">
        <v>51</v>
      </c>
      <c r="O6" s="153" t="s">
        <v>52</v>
      </c>
      <c r="P6" s="153" t="s">
        <v>53</v>
      </c>
      <c r="Q6" s="151" t="s">
        <v>54</v>
      </c>
      <c r="R6" s="151" t="s">
        <v>87</v>
      </c>
    </row>
    <row r="7" spans="1:26" s="4" customFormat="1" x14ac:dyDescent="0.2">
      <c r="A7" s="150"/>
      <c r="B7" s="150"/>
      <c r="C7" s="154"/>
      <c r="D7" s="156"/>
      <c r="E7" s="154"/>
      <c r="F7" s="152"/>
      <c r="G7" s="152"/>
      <c r="H7" s="152"/>
      <c r="I7" s="152"/>
      <c r="J7" s="154"/>
      <c r="K7" s="154"/>
      <c r="L7" s="154"/>
      <c r="M7" s="154"/>
      <c r="N7" s="154"/>
      <c r="O7" s="154"/>
      <c r="P7" s="154"/>
      <c r="Q7" s="152"/>
      <c r="R7" s="152"/>
    </row>
    <row r="8" spans="1:26" s="4" customFormat="1" ht="11.25" customHeight="1" x14ac:dyDescent="0.2">
      <c r="A8" s="147" t="s">
        <v>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spans="1:26" s="64" customFormat="1" ht="22.5" x14ac:dyDescent="0.2">
      <c r="A9" s="60"/>
      <c r="B9" s="60"/>
      <c r="C9" s="55" t="s">
        <v>90</v>
      </c>
      <c r="D9" s="82" t="s">
        <v>91</v>
      </c>
      <c r="E9" s="55" t="s">
        <v>92</v>
      </c>
      <c r="F9" s="80">
        <v>867.81</v>
      </c>
      <c r="G9" s="80">
        <v>867.81</v>
      </c>
      <c r="H9" s="80">
        <v>867.81</v>
      </c>
      <c r="I9" s="80">
        <v>867.81</v>
      </c>
      <c r="J9" s="80">
        <v>867.81</v>
      </c>
      <c r="K9" s="124">
        <v>867.81</v>
      </c>
      <c r="L9" s="80">
        <v>867.81</v>
      </c>
      <c r="M9" s="80">
        <v>867.81</v>
      </c>
      <c r="N9" s="80">
        <v>867.81</v>
      </c>
      <c r="O9" s="80">
        <v>867.81</v>
      </c>
      <c r="P9" s="80">
        <v>867.81</v>
      </c>
      <c r="Q9" s="80">
        <v>867.81</v>
      </c>
      <c r="R9" s="77">
        <f t="shared" ref="R9:R20" si="0">SUM(F9:Q9)</f>
        <v>10413.719999999996</v>
      </c>
      <c r="S9" s="62"/>
      <c r="T9" s="62"/>
      <c r="U9" s="62"/>
      <c r="V9" s="62"/>
      <c r="W9" s="62"/>
      <c r="X9" s="62"/>
      <c r="Y9" s="62"/>
      <c r="Z9" s="62"/>
    </row>
    <row r="10" spans="1:26" s="64" customFormat="1" ht="22.5" x14ac:dyDescent="0.2">
      <c r="A10" s="60"/>
      <c r="B10" s="60"/>
      <c r="C10" s="55" t="s">
        <v>284</v>
      </c>
      <c r="D10" s="82" t="s">
        <v>285</v>
      </c>
      <c r="E10" s="55" t="s">
        <v>92</v>
      </c>
      <c r="F10" s="80">
        <v>344</v>
      </c>
      <c r="G10" s="80">
        <v>344</v>
      </c>
      <c r="H10" s="80">
        <v>344</v>
      </c>
      <c r="I10" s="80">
        <v>344</v>
      </c>
      <c r="J10" s="80">
        <v>344</v>
      </c>
      <c r="K10" s="124">
        <v>344</v>
      </c>
      <c r="L10" s="80">
        <v>344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77">
        <f t="shared" si="0"/>
        <v>2408</v>
      </c>
      <c r="S10" s="62"/>
      <c r="T10" s="62"/>
      <c r="U10" s="62"/>
      <c r="V10" s="62"/>
      <c r="W10" s="62"/>
      <c r="X10" s="62"/>
      <c r="Y10" s="62"/>
      <c r="Z10" s="62"/>
    </row>
    <row r="11" spans="1:26" s="64" customFormat="1" ht="22.5" x14ac:dyDescent="0.2">
      <c r="A11" s="60"/>
      <c r="B11" s="60"/>
      <c r="C11" s="55" t="s">
        <v>320</v>
      </c>
      <c r="D11" s="82" t="s">
        <v>319</v>
      </c>
      <c r="E11" s="55" t="s">
        <v>92</v>
      </c>
      <c r="F11" s="80"/>
      <c r="G11" s="80"/>
      <c r="H11" s="80"/>
      <c r="I11" s="80"/>
      <c r="J11" s="80"/>
      <c r="K11" s="124"/>
      <c r="L11" s="80"/>
      <c r="M11" s="80">
        <v>344</v>
      </c>
      <c r="N11" s="80">
        <v>344</v>
      </c>
      <c r="O11" s="80">
        <v>375.96</v>
      </c>
      <c r="P11" s="80">
        <v>375.96</v>
      </c>
      <c r="Q11" s="80">
        <v>375.96</v>
      </c>
      <c r="R11" s="77">
        <f t="shared" si="0"/>
        <v>1815.88</v>
      </c>
      <c r="S11" s="62"/>
      <c r="T11" s="62"/>
      <c r="U11" s="62"/>
      <c r="V11" s="62"/>
      <c r="W11" s="62"/>
      <c r="X11" s="62"/>
      <c r="Y11" s="62"/>
      <c r="Z11" s="62"/>
    </row>
    <row r="12" spans="1:26" s="62" customFormat="1" ht="22.5" x14ac:dyDescent="0.2">
      <c r="A12" s="60" t="s">
        <v>17</v>
      </c>
      <c r="B12" s="60" t="s">
        <v>15</v>
      </c>
      <c r="C12" s="55" t="s">
        <v>93</v>
      </c>
      <c r="D12" s="82" t="s">
        <v>94</v>
      </c>
      <c r="E12" s="55" t="s">
        <v>95</v>
      </c>
      <c r="F12" s="40">
        <v>1938.66</v>
      </c>
      <c r="G12" s="40">
        <v>1938.66</v>
      </c>
      <c r="H12" s="40">
        <v>1938.66</v>
      </c>
      <c r="I12" s="40">
        <v>1938.64</v>
      </c>
      <c r="J12" s="40">
        <v>1938.66</v>
      </c>
      <c r="K12" s="125">
        <v>1938.66</v>
      </c>
      <c r="L12" s="40">
        <v>1938.66</v>
      </c>
      <c r="M12" s="40">
        <v>1938.66</v>
      </c>
      <c r="N12" s="40">
        <v>1938.66</v>
      </c>
      <c r="O12" s="40">
        <v>1938.66</v>
      </c>
      <c r="P12" s="40">
        <v>1938.66</v>
      </c>
      <c r="Q12" s="40">
        <v>1938.66</v>
      </c>
      <c r="R12" s="77">
        <f t="shared" si="0"/>
        <v>23263.9</v>
      </c>
    </row>
    <row r="13" spans="1:26" s="58" customFormat="1" ht="33.75" hidden="1" x14ac:dyDescent="0.2">
      <c r="A13" s="84"/>
      <c r="B13" s="84"/>
      <c r="C13" s="70" t="s">
        <v>198</v>
      </c>
      <c r="D13" s="85" t="s">
        <v>210</v>
      </c>
      <c r="E13" s="70" t="s">
        <v>199</v>
      </c>
      <c r="F13" s="86"/>
      <c r="G13" s="86"/>
      <c r="H13" s="86"/>
      <c r="I13" s="86"/>
      <c r="J13" s="86"/>
      <c r="K13" s="126"/>
      <c r="L13" s="86"/>
      <c r="M13" s="86"/>
      <c r="N13" s="86"/>
      <c r="O13" s="86"/>
      <c r="P13" s="86"/>
      <c r="Q13" s="86"/>
      <c r="R13" s="77">
        <f t="shared" si="0"/>
        <v>0</v>
      </c>
      <c r="S13" s="62"/>
      <c r="T13" s="62"/>
      <c r="U13" s="62"/>
      <c r="V13" s="62"/>
      <c r="W13" s="62"/>
      <c r="X13" s="62"/>
      <c r="Y13" s="62"/>
      <c r="Z13" s="62"/>
    </row>
    <row r="14" spans="1:26" s="58" customFormat="1" ht="22.5" hidden="1" customHeight="1" x14ac:dyDescent="0.2">
      <c r="A14" s="69"/>
      <c r="B14" s="69"/>
      <c r="C14" s="70" t="s">
        <v>201</v>
      </c>
      <c r="D14" s="83" t="s">
        <v>211</v>
      </c>
      <c r="E14" s="71" t="s">
        <v>202</v>
      </c>
      <c r="F14" s="81"/>
      <c r="G14" s="81"/>
      <c r="H14" s="81"/>
      <c r="I14" s="81"/>
      <c r="J14" s="81"/>
      <c r="K14" s="127"/>
      <c r="L14" s="81"/>
      <c r="M14" s="81"/>
      <c r="N14" s="81"/>
      <c r="O14" s="81"/>
      <c r="P14" s="81"/>
      <c r="Q14" s="81"/>
      <c r="R14" s="77">
        <f t="shared" si="0"/>
        <v>0</v>
      </c>
      <c r="S14" s="62"/>
      <c r="T14" s="62"/>
      <c r="U14" s="62"/>
      <c r="V14" s="62"/>
      <c r="W14" s="62"/>
      <c r="X14" s="62"/>
      <c r="Y14" s="62"/>
      <c r="Z14" s="62"/>
    </row>
    <row r="15" spans="1:26" s="58" customFormat="1" ht="22.5" customHeight="1" x14ac:dyDescent="0.2">
      <c r="A15" s="72"/>
      <c r="B15" s="72"/>
      <c r="C15" s="55" t="s">
        <v>179</v>
      </c>
      <c r="D15" s="10" t="s">
        <v>180</v>
      </c>
      <c r="E15" s="61" t="s">
        <v>181</v>
      </c>
      <c r="F15" s="81">
        <v>0</v>
      </c>
      <c r="G15" s="81">
        <v>1100</v>
      </c>
      <c r="H15" s="81">
        <v>0</v>
      </c>
      <c r="I15" s="81">
        <v>0</v>
      </c>
      <c r="J15" s="81">
        <v>0</v>
      </c>
      <c r="K15" s="127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/>
      <c r="R15" s="77">
        <f t="shared" si="0"/>
        <v>1100</v>
      </c>
      <c r="S15" s="62"/>
      <c r="T15" s="62"/>
      <c r="U15" s="62"/>
      <c r="V15" s="62"/>
      <c r="W15" s="62"/>
      <c r="X15" s="62"/>
      <c r="Y15" s="62"/>
      <c r="Z15" s="62"/>
    </row>
    <row r="16" spans="1:26" s="58" customFormat="1" x14ac:dyDescent="0.2">
      <c r="A16" s="72"/>
      <c r="B16" s="72"/>
      <c r="C16" s="55" t="s">
        <v>252</v>
      </c>
      <c r="D16" s="10" t="s">
        <v>253</v>
      </c>
      <c r="E16" s="55" t="s">
        <v>254</v>
      </c>
      <c r="F16" s="81"/>
      <c r="G16" s="81"/>
      <c r="H16" s="81"/>
      <c r="I16" s="81"/>
      <c r="J16" s="81"/>
      <c r="K16" s="127"/>
      <c r="L16" s="81"/>
      <c r="M16" s="81">
        <v>100</v>
      </c>
      <c r="N16" s="81">
        <v>0</v>
      </c>
      <c r="O16" s="81">
        <v>0</v>
      </c>
      <c r="P16" s="81">
        <v>500</v>
      </c>
      <c r="Q16" s="81">
        <v>4600</v>
      </c>
      <c r="R16" s="77">
        <f t="shared" si="0"/>
        <v>5200</v>
      </c>
      <c r="S16" s="62"/>
      <c r="T16" s="62"/>
      <c r="U16" s="62"/>
      <c r="V16" s="62"/>
      <c r="W16" s="62"/>
      <c r="X16" s="62"/>
      <c r="Y16" s="62"/>
      <c r="Z16" s="62"/>
    </row>
    <row r="17" spans="1:26" s="58" customFormat="1" ht="78.75" x14ac:dyDescent="0.2">
      <c r="A17" s="72"/>
      <c r="B17" s="72"/>
      <c r="C17" s="55" t="s">
        <v>236</v>
      </c>
      <c r="D17" s="10" t="s">
        <v>237</v>
      </c>
      <c r="E17" s="70" t="s">
        <v>290</v>
      </c>
      <c r="F17" s="81">
        <v>27377</v>
      </c>
      <c r="G17" s="81">
        <v>27377</v>
      </c>
      <c r="H17" s="81">
        <v>27377</v>
      </c>
      <c r="I17" s="81">
        <v>27377</v>
      </c>
      <c r="J17" s="81">
        <v>27377</v>
      </c>
      <c r="K17" s="127">
        <v>27377</v>
      </c>
      <c r="L17" s="81">
        <v>27377</v>
      </c>
      <c r="M17" s="81">
        <v>27377</v>
      </c>
      <c r="N17" s="81">
        <v>27377</v>
      </c>
      <c r="O17" s="81">
        <v>27377</v>
      </c>
      <c r="P17" s="81">
        <v>27377</v>
      </c>
      <c r="Q17" s="81">
        <v>27377</v>
      </c>
      <c r="R17" s="77">
        <f t="shared" si="0"/>
        <v>328524</v>
      </c>
      <c r="S17" s="62"/>
      <c r="T17" s="62"/>
      <c r="U17" s="62"/>
      <c r="V17" s="62"/>
      <c r="W17" s="62"/>
      <c r="X17" s="62"/>
      <c r="Y17" s="62"/>
      <c r="Z17" s="62"/>
    </row>
    <row r="18" spans="1:26" s="58" customFormat="1" x14ac:dyDescent="0.2">
      <c r="A18" s="72"/>
      <c r="B18" s="72"/>
      <c r="C18" s="55" t="s">
        <v>264</v>
      </c>
      <c r="D18" s="10" t="s">
        <v>266</v>
      </c>
      <c r="E18" s="71" t="s">
        <v>265</v>
      </c>
      <c r="F18" s="81">
        <v>885.06</v>
      </c>
      <c r="G18" s="81">
        <v>885.06</v>
      </c>
      <c r="H18" s="81">
        <v>885.06</v>
      </c>
      <c r="I18" s="81">
        <v>885.06</v>
      </c>
      <c r="J18" s="81">
        <v>885.06</v>
      </c>
      <c r="K18" s="127">
        <v>885.06</v>
      </c>
      <c r="L18" s="81">
        <v>885.06</v>
      </c>
      <c r="M18" s="81">
        <v>885.06</v>
      </c>
      <c r="N18" s="81">
        <v>885.06</v>
      </c>
      <c r="O18" s="81">
        <v>885.06</v>
      </c>
      <c r="P18" s="81">
        <v>885.06</v>
      </c>
      <c r="Q18" s="81">
        <v>885.06</v>
      </c>
      <c r="R18" s="77">
        <f t="shared" si="0"/>
        <v>10620.719999999996</v>
      </c>
      <c r="S18" s="62"/>
      <c r="T18" s="62"/>
      <c r="U18" s="62"/>
      <c r="V18" s="62"/>
      <c r="W18" s="62"/>
      <c r="X18" s="62"/>
      <c r="Y18" s="62"/>
      <c r="Z18" s="62"/>
    </row>
    <row r="19" spans="1:26" s="58" customFormat="1" ht="22.5" customHeight="1" x14ac:dyDescent="0.2">
      <c r="A19" s="72"/>
      <c r="B19" s="72"/>
      <c r="C19" s="55" t="s">
        <v>276</v>
      </c>
      <c r="D19" s="10" t="s">
        <v>277</v>
      </c>
      <c r="E19" s="71" t="s">
        <v>265</v>
      </c>
      <c r="F19" s="81">
        <v>850</v>
      </c>
      <c r="G19" s="81">
        <v>850</v>
      </c>
      <c r="H19" s="81">
        <v>850</v>
      </c>
      <c r="I19" s="81">
        <v>850</v>
      </c>
      <c r="J19" s="81">
        <v>850</v>
      </c>
      <c r="K19" s="127">
        <v>850</v>
      </c>
      <c r="L19" s="81">
        <v>850</v>
      </c>
      <c r="M19" s="81">
        <v>850</v>
      </c>
      <c r="N19" s="81">
        <v>850</v>
      </c>
      <c r="O19" s="81">
        <v>850</v>
      </c>
      <c r="P19" s="81">
        <v>850</v>
      </c>
      <c r="Q19" s="81">
        <v>850</v>
      </c>
      <c r="R19" s="77">
        <f t="shared" si="0"/>
        <v>10200</v>
      </c>
      <c r="S19" s="62"/>
      <c r="T19" s="62"/>
      <c r="U19" s="62"/>
      <c r="V19" s="62"/>
      <c r="W19" s="62"/>
      <c r="X19" s="62"/>
      <c r="Y19" s="62"/>
      <c r="Z19" s="62"/>
    </row>
    <row r="20" spans="1:26" x14ac:dyDescent="0.2">
      <c r="A20" s="99"/>
      <c r="B20" s="100"/>
      <c r="C20" s="17" t="s">
        <v>0</v>
      </c>
      <c r="D20" s="18"/>
      <c r="E20" s="17"/>
      <c r="F20" s="19">
        <f t="shared" ref="F20:O20" si="1">SUM(F9:F19)</f>
        <v>32262.530000000002</v>
      </c>
      <c r="G20" s="19">
        <f t="shared" si="1"/>
        <v>33362.53</v>
      </c>
      <c r="H20" s="19">
        <f t="shared" si="1"/>
        <v>32262.530000000002</v>
      </c>
      <c r="I20" s="19">
        <f t="shared" si="1"/>
        <v>32262.510000000002</v>
      </c>
      <c r="J20" s="19">
        <f t="shared" si="1"/>
        <v>32262.530000000002</v>
      </c>
      <c r="K20" s="19">
        <f t="shared" si="1"/>
        <v>32262.530000000002</v>
      </c>
      <c r="L20" s="19">
        <f t="shared" si="1"/>
        <v>32262.530000000002</v>
      </c>
      <c r="M20" s="19">
        <f t="shared" si="1"/>
        <v>32362.530000000002</v>
      </c>
      <c r="N20" s="19">
        <f t="shared" si="1"/>
        <v>32262.530000000002</v>
      </c>
      <c r="O20" s="19">
        <f t="shared" si="1"/>
        <v>32294.49</v>
      </c>
      <c r="P20" s="19">
        <f>SUM(P9:P15)</f>
        <v>3182.4300000000003</v>
      </c>
      <c r="Q20" s="19">
        <f>SUM(Q9:Q15)</f>
        <v>3182.4300000000003</v>
      </c>
      <c r="R20" s="22">
        <f t="shared" si="0"/>
        <v>330222.09999999998</v>
      </c>
    </row>
    <row r="21" spans="1:26" s="114" customFormat="1" x14ac:dyDescent="0.2">
      <c r="A21" s="49"/>
      <c r="B21" s="47"/>
      <c r="C21" s="47"/>
      <c r="D21" s="47"/>
      <c r="E21" s="47"/>
      <c r="F21" s="48"/>
      <c r="G21" s="48"/>
      <c r="H21" s="48"/>
      <c r="I21" s="48"/>
      <c r="J21" s="48"/>
      <c r="K21" s="128"/>
      <c r="L21" s="48"/>
      <c r="M21" s="48"/>
      <c r="N21" s="48"/>
      <c r="O21" s="48"/>
      <c r="P21" s="48"/>
      <c r="Q21" s="48"/>
      <c r="R21" s="48"/>
    </row>
    <row r="22" spans="1:26" x14ac:dyDescent="0.2">
      <c r="A22" s="147" t="s">
        <v>25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</row>
    <row r="23" spans="1:26" s="96" customFormat="1" ht="22.5" customHeight="1" x14ac:dyDescent="0.2">
      <c r="A23" s="56" t="s">
        <v>41</v>
      </c>
      <c r="B23" s="56" t="s">
        <v>15</v>
      </c>
      <c r="C23" s="55" t="s">
        <v>96</v>
      </c>
      <c r="D23" s="10" t="s">
        <v>123</v>
      </c>
      <c r="E23" s="15" t="s">
        <v>151</v>
      </c>
      <c r="F23" s="7">
        <v>2962.7</v>
      </c>
      <c r="G23" s="7">
        <v>2935.2</v>
      </c>
      <c r="H23" s="7">
        <v>3669</v>
      </c>
      <c r="I23" s="8">
        <v>2935.2</v>
      </c>
      <c r="J23" s="9">
        <v>2935.2</v>
      </c>
      <c r="K23" s="129">
        <v>2935.2</v>
      </c>
      <c r="L23" s="9">
        <v>2935.2</v>
      </c>
      <c r="M23" s="9">
        <v>2935.6</v>
      </c>
      <c r="N23" s="9">
        <v>3669</v>
      </c>
      <c r="O23" s="9">
        <v>2201.4</v>
      </c>
      <c r="P23" s="9">
        <v>3301.4</v>
      </c>
      <c r="Q23" s="8">
        <v>3669</v>
      </c>
      <c r="R23" s="52">
        <f t="shared" ref="R23:R54" si="2">SUM(F23:Q23)</f>
        <v>37084.1</v>
      </c>
    </row>
    <row r="24" spans="1:26" s="96" customFormat="1" ht="22.5" customHeight="1" x14ac:dyDescent="0.2">
      <c r="A24" s="56"/>
      <c r="B24" s="56"/>
      <c r="C24" s="55" t="s">
        <v>291</v>
      </c>
      <c r="D24" s="10" t="s">
        <v>292</v>
      </c>
      <c r="E24" s="15" t="s">
        <v>168</v>
      </c>
      <c r="F24" s="7">
        <v>2390</v>
      </c>
      <c r="G24" s="7">
        <v>4817.5</v>
      </c>
      <c r="H24" s="7">
        <v>3650</v>
      </c>
      <c r="I24" s="8">
        <v>2920</v>
      </c>
      <c r="J24" s="9">
        <v>0</v>
      </c>
      <c r="K24" s="12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8">
        <v>0</v>
      </c>
      <c r="R24" s="52">
        <f t="shared" si="2"/>
        <v>13777.5</v>
      </c>
    </row>
    <row r="25" spans="1:26" s="96" customFormat="1" ht="22.5" customHeight="1" x14ac:dyDescent="0.2">
      <c r="A25" s="56"/>
      <c r="B25" s="56"/>
      <c r="C25" s="55" t="s">
        <v>203</v>
      </c>
      <c r="D25" s="87" t="s">
        <v>213</v>
      </c>
      <c r="E25" s="88" t="s">
        <v>157</v>
      </c>
      <c r="F25" s="7">
        <v>3071.2</v>
      </c>
      <c r="G25" s="7">
        <v>3454</v>
      </c>
      <c r="H25" s="7">
        <v>3490.67</v>
      </c>
      <c r="I25" s="8">
        <v>3437.87</v>
      </c>
      <c r="J25" s="9">
        <v>2468.4</v>
      </c>
      <c r="K25" s="129">
        <v>3348.4</v>
      </c>
      <c r="L25" s="9">
        <v>3401.2</v>
      </c>
      <c r="M25" s="9">
        <v>3401.2</v>
      </c>
      <c r="N25" s="9">
        <v>3401.2</v>
      </c>
      <c r="O25" s="9">
        <v>3401.2</v>
      </c>
      <c r="P25" s="9">
        <v>3401.2</v>
      </c>
      <c r="Q25" s="8">
        <v>3401.2</v>
      </c>
      <c r="R25" s="52">
        <f t="shared" si="2"/>
        <v>39677.739999999991</v>
      </c>
    </row>
    <row r="26" spans="1:26" s="96" customFormat="1" ht="22.5" customHeight="1" x14ac:dyDescent="0.2">
      <c r="A26" s="56" t="s">
        <v>26</v>
      </c>
      <c r="B26" s="56" t="s">
        <v>15</v>
      </c>
      <c r="C26" s="55" t="s">
        <v>97</v>
      </c>
      <c r="D26" s="10" t="s">
        <v>124</v>
      </c>
      <c r="E26" s="15" t="s">
        <v>153</v>
      </c>
      <c r="F26" s="7">
        <v>1919.2</v>
      </c>
      <c r="G26" s="7">
        <v>1910.6</v>
      </c>
      <c r="H26" s="7">
        <v>2175.6</v>
      </c>
      <c r="I26" s="8">
        <v>1860.6</v>
      </c>
      <c r="J26" s="9">
        <v>1860.6</v>
      </c>
      <c r="K26" s="129">
        <v>2210.6</v>
      </c>
      <c r="L26" s="9">
        <v>2555.6</v>
      </c>
      <c r="M26" s="9">
        <v>1910.6</v>
      </c>
      <c r="N26" s="9">
        <v>2380.6</v>
      </c>
      <c r="O26" s="9">
        <v>1860.6</v>
      </c>
      <c r="P26" s="9">
        <v>1960.6</v>
      </c>
      <c r="Q26" s="8">
        <v>2540.6</v>
      </c>
      <c r="R26" s="52">
        <f t="shared" si="2"/>
        <v>25145.799999999996</v>
      </c>
    </row>
    <row r="27" spans="1:26" s="96" customFormat="1" x14ac:dyDescent="0.2">
      <c r="A27" s="68"/>
      <c r="B27" s="68"/>
      <c r="C27" s="55" t="s">
        <v>212</v>
      </c>
      <c r="D27" s="10" t="s">
        <v>188</v>
      </c>
      <c r="E27" s="89" t="s">
        <v>162</v>
      </c>
      <c r="F27" s="7">
        <v>4323.1000000000004</v>
      </c>
      <c r="G27" s="7">
        <v>4555.6000000000004</v>
      </c>
      <c r="H27" s="7">
        <v>4295.6000000000004</v>
      </c>
      <c r="I27" s="8">
        <v>4035.6</v>
      </c>
      <c r="J27" s="9">
        <v>7454.5</v>
      </c>
      <c r="K27" s="129">
        <v>7454.5</v>
      </c>
      <c r="L27" s="9">
        <v>13147</v>
      </c>
      <c r="M27" s="9">
        <v>18198.7</v>
      </c>
      <c r="N27" s="9">
        <v>17597</v>
      </c>
      <c r="O27" s="9">
        <v>16023.4</v>
      </c>
      <c r="P27" s="9">
        <v>11139.5</v>
      </c>
      <c r="Q27" s="8">
        <v>5227</v>
      </c>
      <c r="R27" s="52">
        <f t="shared" si="2"/>
        <v>113451.5</v>
      </c>
    </row>
    <row r="28" spans="1:26" s="96" customFormat="1" ht="22.5" customHeight="1" x14ac:dyDescent="0.2">
      <c r="A28" s="56"/>
      <c r="B28" s="56"/>
      <c r="C28" s="55" t="s">
        <v>204</v>
      </c>
      <c r="D28" s="87" t="s">
        <v>214</v>
      </c>
      <c r="E28" s="89" t="s">
        <v>164</v>
      </c>
      <c r="F28" s="7">
        <v>65784.539999999994</v>
      </c>
      <c r="G28" s="7">
        <v>67805.399999999994</v>
      </c>
      <c r="H28" s="7">
        <v>68502.080000000002</v>
      </c>
      <c r="I28" s="8">
        <v>113691.03</v>
      </c>
      <c r="J28" s="9">
        <v>115149.75</v>
      </c>
      <c r="K28" s="129">
        <v>120044.67</v>
      </c>
      <c r="L28" s="9">
        <v>118773.32</v>
      </c>
      <c r="M28" s="9">
        <v>115787.64</v>
      </c>
      <c r="N28" s="9">
        <v>84489.600000000006</v>
      </c>
      <c r="O28" s="9">
        <v>79287.350000000006</v>
      </c>
      <c r="P28" s="9">
        <v>82200.38</v>
      </c>
      <c r="Q28" s="8">
        <v>74241.78</v>
      </c>
      <c r="R28" s="52">
        <f t="shared" si="2"/>
        <v>1105757.54</v>
      </c>
    </row>
    <row r="29" spans="1:26" s="96" customFormat="1" hidden="1" x14ac:dyDescent="0.2">
      <c r="A29" s="56"/>
      <c r="B29" s="56"/>
      <c r="C29" s="55" t="s">
        <v>184</v>
      </c>
      <c r="D29" s="10" t="s">
        <v>187</v>
      </c>
      <c r="E29" s="89" t="s">
        <v>164</v>
      </c>
      <c r="F29" s="7"/>
      <c r="G29" s="7"/>
      <c r="H29" s="7"/>
      <c r="I29" s="8"/>
      <c r="J29" s="9"/>
      <c r="K29" s="129"/>
      <c r="L29" s="9"/>
      <c r="M29" s="9"/>
      <c r="N29" s="9"/>
      <c r="O29" s="9"/>
      <c r="P29" s="9"/>
      <c r="Q29" s="8"/>
      <c r="R29" s="52">
        <f t="shared" si="2"/>
        <v>0</v>
      </c>
    </row>
    <row r="30" spans="1:26" s="96" customFormat="1" ht="17.25" customHeight="1" x14ac:dyDescent="0.2">
      <c r="A30" s="56" t="s">
        <v>27</v>
      </c>
      <c r="B30" s="56" t="s">
        <v>28</v>
      </c>
      <c r="C30" s="55" t="s">
        <v>98</v>
      </c>
      <c r="D30" s="10" t="s">
        <v>125</v>
      </c>
      <c r="E30" s="15" t="s">
        <v>150</v>
      </c>
      <c r="F30" s="7">
        <v>6874</v>
      </c>
      <c r="G30" s="7">
        <v>3129.6</v>
      </c>
      <c r="H30" s="7">
        <v>4814.3999999999996</v>
      </c>
      <c r="I30" s="8">
        <v>4094.4</v>
      </c>
      <c r="J30" s="9">
        <v>4004.4</v>
      </c>
      <c r="K30" s="129">
        <v>1680</v>
      </c>
      <c r="L30" s="9">
        <v>630</v>
      </c>
      <c r="M30" s="9">
        <v>1200</v>
      </c>
      <c r="N30" s="9">
        <v>2550</v>
      </c>
      <c r="O30" s="9">
        <v>1050</v>
      </c>
      <c r="P30" s="9">
        <v>1500</v>
      </c>
      <c r="Q30" s="8">
        <v>1080</v>
      </c>
      <c r="R30" s="52">
        <f t="shared" si="2"/>
        <v>32606.800000000003</v>
      </c>
    </row>
    <row r="31" spans="1:26" s="96" customFormat="1" x14ac:dyDescent="0.2">
      <c r="A31" s="56"/>
      <c r="B31" s="56"/>
      <c r="C31" s="55" t="s">
        <v>324</v>
      </c>
      <c r="D31" s="10" t="s">
        <v>295</v>
      </c>
      <c r="E31" s="15" t="s">
        <v>150</v>
      </c>
      <c r="F31" s="7">
        <v>0</v>
      </c>
      <c r="G31" s="7">
        <v>2685.6</v>
      </c>
      <c r="H31" s="7">
        <v>5371.2</v>
      </c>
      <c r="I31" s="8">
        <v>5407.87</v>
      </c>
      <c r="J31" s="9">
        <v>6115.93</v>
      </c>
      <c r="K31" s="129">
        <v>5407.87</v>
      </c>
      <c r="L31" s="9">
        <v>6115.93</v>
      </c>
      <c r="M31" s="9">
        <v>6042.6</v>
      </c>
      <c r="N31" s="9">
        <v>5444.53</v>
      </c>
      <c r="O31" s="9">
        <v>6115.93</v>
      </c>
      <c r="P31" s="9">
        <v>5371.2</v>
      </c>
      <c r="Q31" s="8">
        <v>6042.6</v>
      </c>
      <c r="R31" s="52">
        <f t="shared" si="2"/>
        <v>60121.259999999995</v>
      </c>
    </row>
    <row r="32" spans="1:26" s="96" customFormat="1" x14ac:dyDescent="0.2">
      <c r="A32" s="56"/>
      <c r="B32" s="56"/>
      <c r="C32" s="55" t="s">
        <v>205</v>
      </c>
      <c r="D32" s="87" t="s">
        <v>215</v>
      </c>
      <c r="E32" s="88" t="s">
        <v>158</v>
      </c>
      <c r="F32" s="7">
        <v>4556.6000000000004</v>
      </c>
      <c r="G32" s="7">
        <v>4956.6000000000004</v>
      </c>
      <c r="H32" s="7">
        <v>4856.6000000000004</v>
      </c>
      <c r="I32" s="8">
        <v>5698.8</v>
      </c>
      <c r="J32" s="9">
        <v>4756.6000000000004</v>
      </c>
      <c r="K32" s="129">
        <v>4256.6000000000004</v>
      </c>
      <c r="L32" s="9">
        <v>4256.6000000000004</v>
      </c>
      <c r="M32" s="9">
        <v>4456.6000000000004</v>
      </c>
      <c r="N32" s="9">
        <v>4956.6000000000004</v>
      </c>
      <c r="O32" s="9">
        <v>4756.6000000000004</v>
      </c>
      <c r="P32" s="9">
        <v>4956.6000000000004</v>
      </c>
      <c r="Q32" s="8">
        <v>4656.6000000000004</v>
      </c>
      <c r="R32" s="52">
        <f t="shared" si="2"/>
        <v>57121.399999999994</v>
      </c>
    </row>
    <row r="33" spans="1:20" s="96" customFormat="1" x14ac:dyDescent="0.2">
      <c r="A33" s="56"/>
      <c r="B33" s="56"/>
      <c r="C33" s="55" t="s">
        <v>250</v>
      </c>
      <c r="D33" s="87" t="s">
        <v>251</v>
      </c>
      <c r="E33" s="88" t="s">
        <v>150</v>
      </c>
      <c r="F33" s="7"/>
      <c r="G33" s="7"/>
      <c r="H33" s="7"/>
      <c r="I33" s="8">
        <v>0</v>
      </c>
      <c r="J33" s="9">
        <v>0</v>
      </c>
      <c r="K33" s="129">
        <v>0</v>
      </c>
      <c r="L33" s="9">
        <v>0</v>
      </c>
      <c r="M33" s="9">
        <v>0</v>
      </c>
      <c r="N33" s="9">
        <v>0</v>
      </c>
      <c r="O33" s="9"/>
      <c r="P33" s="9"/>
      <c r="Q33" s="8">
        <v>0</v>
      </c>
      <c r="R33" s="52">
        <f t="shared" si="2"/>
        <v>0</v>
      </c>
    </row>
    <row r="34" spans="1:20" s="96" customFormat="1" x14ac:dyDescent="0.2">
      <c r="A34" s="56"/>
      <c r="B34" s="56"/>
      <c r="C34" s="55" t="s">
        <v>321</v>
      </c>
      <c r="D34" s="10" t="s">
        <v>126</v>
      </c>
      <c r="E34" s="15" t="s">
        <v>154</v>
      </c>
      <c r="F34" s="7">
        <v>4970.6000000000004</v>
      </c>
      <c r="G34" s="7">
        <v>3220</v>
      </c>
      <c r="H34" s="7">
        <v>3705</v>
      </c>
      <c r="I34" s="8">
        <v>0</v>
      </c>
      <c r="J34" s="9">
        <v>2010</v>
      </c>
      <c r="K34" s="129">
        <v>1570</v>
      </c>
      <c r="L34" s="9">
        <v>2835</v>
      </c>
      <c r="M34" s="9">
        <v>2215</v>
      </c>
      <c r="N34" s="9">
        <v>1135</v>
      </c>
      <c r="O34" s="9">
        <v>2525</v>
      </c>
      <c r="P34" s="9">
        <v>1775</v>
      </c>
      <c r="Q34" s="8">
        <v>2480</v>
      </c>
      <c r="R34" s="52">
        <f t="shared" si="2"/>
        <v>28440.6</v>
      </c>
    </row>
    <row r="35" spans="1:20" s="96" customFormat="1" x14ac:dyDescent="0.2">
      <c r="A35" s="56"/>
      <c r="B35" s="56"/>
      <c r="C35" s="55" t="s">
        <v>99</v>
      </c>
      <c r="D35" s="10" t="s">
        <v>127</v>
      </c>
      <c r="E35" s="15" t="s">
        <v>156</v>
      </c>
      <c r="F35" s="7">
        <v>4387</v>
      </c>
      <c r="G35" s="7">
        <v>3865.6</v>
      </c>
      <c r="H35" s="7">
        <v>7232.6</v>
      </c>
      <c r="I35" s="8">
        <v>4647</v>
      </c>
      <c r="J35" s="9">
        <v>6681.2</v>
      </c>
      <c r="K35" s="129">
        <v>6771.2</v>
      </c>
      <c r="L35" s="9">
        <v>5539.8</v>
      </c>
      <c r="M35" s="9">
        <v>5594.8</v>
      </c>
      <c r="N35" s="9">
        <v>6582.6</v>
      </c>
      <c r="O35" s="9">
        <v>5039.8</v>
      </c>
      <c r="P35" s="9">
        <v>6011.2</v>
      </c>
      <c r="Q35" s="8">
        <v>6411.2</v>
      </c>
      <c r="R35" s="52">
        <f t="shared" si="2"/>
        <v>68764</v>
      </c>
    </row>
    <row r="36" spans="1:20" s="96" customFormat="1" x14ac:dyDescent="0.2">
      <c r="A36" s="56" t="s">
        <v>32</v>
      </c>
      <c r="B36" s="56" t="s">
        <v>15</v>
      </c>
      <c r="C36" s="55" t="s">
        <v>100</v>
      </c>
      <c r="D36" s="10" t="s">
        <v>128</v>
      </c>
      <c r="E36" s="15" t="s">
        <v>154</v>
      </c>
      <c r="F36" s="7">
        <v>12007.5</v>
      </c>
      <c r="G36" s="7">
        <v>11255</v>
      </c>
      <c r="H36" s="7">
        <v>13627.5</v>
      </c>
      <c r="I36" s="8">
        <v>9580</v>
      </c>
      <c r="J36" s="9">
        <v>9187.5</v>
      </c>
      <c r="K36" s="129">
        <v>8980</v>
      </c>
      <c r="L36" s="9">
        <v>9815</v>
      </c>
      <c r="M36" s="9">
        <v>9690</v>
      </c>
      <c r="N36" s="9">
        <v>8642.5</v>
      </c>
      <c r="O36" s="9">
        <v>9460</v>
      </c>
      <c r="P36" s="9">
        <v>9722.5</v>
      </c>
      <c r="Q36" s="8">
        <v>9187.5</v>
      </c>
      <c r="R36" s="52">
        <f t="shared" si="2"/>
        <v>121155</v>
      </c>
    </row>
    <row r="37" spans="1:20" s="96" customFormat="1" ht="22.5" customHeight="1" x14ac:dyDescent="0.2">
      <c r="A37" s="56" t="s">
        <v>33</v>
      </c>
      <c r="B37" s="56" t="s">
        <v>15</v>
      </c>
      <c r="C37" s="55" t="s">
        <v>101</v>
      </c>
      <c r="D37" s="10" t="s">
        <v>129</v>
      </c>
      <c r="E37" s="15" t="s">
        <v>158</v>
      </c>
      <c r="F37" s="7">
        <v>11955.4</v>
      </c>
      <c r="G37" s="7">
        <v>12944</v>
      </c>
      <c r="H37" s="7">
        <v>13364</v>
      </c>
      <c r="I37" s="8">
        <v>12111.8</v>
      </c>
      <c r="J37" s="9">
        <v>12702.9</v>
      </c>
      <c r="K37" s="129">
        <v>12256.2</v>
      </c>
      <c r="L37" s="9">
        <v>10721.2</v>
      </c>
      <c r="M37" s="9">
        <v>12592.6</v>
      </c>
      <c r="N37" s="9">
        <v>10130.1</v>
      </c>
      <c r="O37" s="9">
        <v>10298.700000000001</v>
      </c>
      <c r="P37" s="9">
        <v>9789.7999999999993</v>
      </c>
      <c r="Q37" s="8">
        <v>8841.2000000000007</v>
      </c>
      <c r="R37" s="52">
        <f t="shared" si="2"/>
        <v>137707.90000000002</v>
      </c>
      <c r="T37" s="97"/>
    </row>
    <row r="38" spans="1:20" s="96" customFormat="1" hidden="1" x14ac:dyDescent="0.2">
      <c r="A38" s="56"/>
      <c r="B38" s="56"/>
      <c r="C38" s="55" t="s">
        <v>102</v>
      </c>
      <c r="D38" s="10" t="s">
        <v>130</v>
      </c>
      <c r="E38" s="15" t="s">
        <v>159</v>
      </c>
      <c r="F38" s="7"/>
      <c r="G38" s="7"/>
      <c r="H38" s="7"/>
      <c r="I38" s="8"/>
      <c r="J38" s="9"/>
      <c r="K38" s="129"/>
      <c r="L38" s="9"/>
      <c r="M38" s="9"/>
      <c r="N38" s="9"/>
      <c r="O38" s="9"/>
      <c r="P38" s="9"/>
      <c r="Q38" s="8"/>
      <c r="R38" s="52">
        <f t="shared" si="2"/>
        <v>0</v>
      </c>
    </row>
    <row r="39" spans="1:20" s="96" customFormat="1" ht="22.5" customHeight="1" x14ac:dyDescent="0.2">
      <c r="A39" s="56" t="s">
        <v>34</v>
      </c>
      <c r="B39" s="56" t="s">
        <v>15</v>
      </c>
      <c r="C39" s="55" t="s">
        <v>103</v>
      </c>
      <c r="D39" s="10" t="s">
        <v>131</v>
      </c>
      <c r="E39" s="15" t="s">
        <v>160</v>
      </c>
      <c r="F39" s="7">
        <v>11928.83</v>
      </c>
      <c r="G39" s="7">
        <v>14171.23</v>
      </c>
      <c r="H39" s="7">
        <v>16692</v>
      </c>
      <c r="I39" s="7">
        <v>12068.83</v>
      </c>
      <c r="J39" s="7">
        <v>10985.57</v>
      </c>
      <c r="K39" s="130">
        <v>10535.57</v>
      </c>
      <c r="L39" s="7">
        <v>15898.73</v>
      </c>
      <c r="M39" s="7">
        <v>13314.63</v>
      </c>
      <c r="N39" s="7">
        <v>13459.6</v>
      </c>
      <c r="O39" s="7">
        <v>13408.8</v>
      </c>
      <c r="P39" s="7">
        <v>13268.8</v>
      </c>
      <c r="Q39" s="7">
        <v>20352</v>
      </c>
      <c r="R39" s="52">
        <f t="shared" si="2"/>
        <v>166084.59</v>
      </c>
    </row>
    <row r="40" spans="1:20" s="96" customFormat="1" ht="22.5" customHeight="1" x14ac:dyDescent="0.2">
      <c r="A40" s="56"/>
      <c r="B40" s="56"/>
      <c r="C40" s="55" t="s">
        <v>206</v>
      </c>
      <c r="D40" s="87" t="s">
        <v>216</v>
      </c>
      <c r="E40" s="88" t="s">
        <v>155</v>
      </c>
      <c r="F40" s="7">
        <v>13276</v>
      </c>
      <c r="G40" s="7">
        <v>14738</v>
      </c>
      <c r="H40" s="7">
        <v>13228</v>
      </c>
      <c r="I40" s="7">
        <v>14314</v>
      </c>
      <c r="J40" s="7">
        <v>14534</v>
      </c>
      <c r="K40" s="130">
        <v>15424</v>
      </c>
      <c r="L40" s="7">
        <v>14834</v>
      </c>
      <c r="M40" s="7">
        <v>15640</v>
      </c>
      <c r="N40" s="7">
        <v>13276</v>
      </c>
      <c r="O40" s="7">
        <v>13592</v>
      </c>
      <c r="P40" s="7">
        <v>13584</v>
      </c>
      <c r="Q40" s="7">
        <v>14204</v>
      </c>
      <c r="R40" s="52">
        <f t="shared" si="2"/>
        <v>170644</v>
      </c>
    </row>
    <row r="41" spans="1:20" s="96" customFormat="1" ht="22.5" customHeight="1" x14ac:dyDescent="0.2">
      <c r="A41" s="56"/>
      <c r="B41" s="56"/>
      <c r="C41" s="55" t="s">
        <v>303</v>
      </c>
      <c r="D41" s="87" t="s">
        <v>304</v>
      </c>
      <c r="E41" s="88" t="s">
        <v>168</v>
      </c>
      <c r="F41" s="7"/>
      <c r="G41" s="7"/>
      <c r="H41" s="7"/>
      <c r="I41" s="7">
        <v>368.9</v>
      </c>
      <c r="J41" s="7">
        <v>4254.2</v>
      </c>
      <c r="K41" s="130">
        <v>3075.6</v>
      </c>
      <c r="L41" s="7">
        <v>3100.6</v>
      </c>
      <c r="M41" s="7">
        <v>3588.1</v>
      </c>
      <c r="N41" s="7">
        <v>4372</v>
      </c>
      <c r="O41" s="7">
        <v>3758.1</v>
      </c>
      <c r="P41" s="7">
        <v>3966.7</v>
      </c>
      <c r="Q41" s="7">
        <v>2859.2</v>
      </c>
      <c r="R41" s="52">
        <f t="shared" si="2"/>
        <v>29343.4</v>
      </c>
    </row>
    <row r="42" spans="1:20" s="96" customFormat="1" x14ac:dyDescent="0.2">
      <c r="A42" s="68"/>
      <c r="B42" s="68"/>
      <c r="C42" s="55" t="s">
        <v>104</v>
      </c>
      <c r="D42" s="10" t="s">
        <v>133</v>
      </c>
      <c r="E42" s="89" t="s">
        <v>162</v>
      </c>
      <c r="F42" s="7">
        <v>2812.8</v>
      </c>
      <c r="G42" s="7">
        <v>1672.8</v>
      </c>
      <c r="H42" s="7">
        <v>1852.8</v>
      </c>
      <c r="I42" s="8">
        <v>1852.8</v>
      </c>
      <c r="J42" s="9">
        <v>1732.8</v>
      </c>
      <c r="K42" s="129">
        <v>1612.8</v>
      </c>
      <c r="L42" s="9">
        <v>1732.8</v>
      </c>
      <c r="M42" s="9">
        <v>1732.8</v>
      </c>
      <c r="N42" s="9">
        <v>1672.8</v>
      </c>
      <c r="O42" s="9">
        <v>1852.8</v>
      </c>
      <c r="P42" s="9">
        <v>1792.8</v>
      </c>
      <c r="Q42" s="8">
        <v>1732.8</v>
      </c>
      <c r="R42" s="52">
        <f t="shared" si="2"/>
        <v>22053.599999999995</v>
      </c>
    </row>
    <row r="43" spans="1:20" s="96" customFormat="1" hidden="1" x14ac:dyDescent="0.2">
      <c r="A43" s="68"/>
      <c r="B43" s="68"/>
      <c r="C43" s="55" t="s">
        <v>270</v>
      </c>
      <c r="D43" s="10" t="s">
        <v>271</v>
      </c>
      <c r="E43" s="89" t="s">
        <v>168</v>
      </c>
      <c r="F43" s="7"/>
      <c r="G43" s="7"/>
      <c r="H43" s="7"/>
      <c r="I43" s="8"/>
      <c r="J43" s="9"/>
      <c r="K43" s="129"/>
      <c r="L43" s="9"/>
      <c r="M43" s="9"/>
      <c r="N43" s="9"/>
      <c r="O43" s="9"/>
      <c r="P43" s="9"/>
      <c r="Q43" s="8"/>
      <c r="R43" s="52">
        <f t="shared" si="2"/>
        <v>0</v>
      </c>
    </row>
    <row r="44" spans="1:20" s="96" customFormat="1" hidden="1" x14ac:dyDescent="0.2">
      <c r="A44" s="56" t="s">
        <v>35</v>
      </c>
      <c r="B44" s="56" t="s">
        <v>15</v>
      </c>
      <c r="C44" s="55" t="s">
        <v>105</v>
      </c>
      <c r="D44" s="10" t="s">
        <v>55</v>
      </c>
      <c r="E44" s="90" t="s">
        <v>150</v>
      </c>
      <c r="F44" s="7"/>
      <c r="G44" s="7"/>
      <c r="H44" s="7"/>
      <c r="I44" s="8"/>
      <c r="J44" s="9"/>
      <c r="K44" s="129"/>
      <c r="L44" s="9"/>
      <c r="M44" s="9"/>
      <c r="N44" s="9"/>
      <c r="O44" s="9"/>
      <c r="P44" s="9"/>
      <c r="Q44" s="8"/>
      <c r="R44" s="52">
        <f t="shared" si="2"/>
        <v>0</v>
      </c>
    </row>
    <row r="45" spans="1:20" s="96" customFormat="1" ht="22.5" customHeight="1" x14ac:dyDescent="0.2">
      <c r="A45" s="56" t="s">
        <v>36</v>
      </c>
      <c r="B45" s="56" t="s">
        <v>31</v>
      </c>
      <c r="C45" s="55" t="s">
        <v>106</v>
      </c>
      <c r="D45" s="10" t="s">
        <v>134</v>
      </c>
      <c r="E45" s="89" t="s">
        <v>162</v>
      </c>
      <c r="F45" s="7">
        <v>17874</v>
      </c>
      <c r="G45" s="7">
        <v>20219.599999999999</v>
      </c>
      <c r="H45" s="7">
        <v>22596</v>
      </c>
      <c r="I45" s="8">
        <v>19668.2</v>
      </c>
      <c r="J45" s="9">
        <v>17276.8</v>
      </c>
      <c r="K45" s="129">
        <v>17156.8</v>
      </c>
      <c r="L45" s="9">
        <v>17065.400000000001</v>
      </c>
      <c r="M45" s="9">
        <v>17156.8</v>
      </c>
      <c r="N45" s="9">
        <v>15451.2</v>
      </c>
      <c r="O45" s="9">
        <v>16547.330000000002</v>
      </c>
      <c r="P45" s="9">
        <v>16011.2</v>
      </c>
      <c r="Q45" s="8">
        <v>18002.599999999999</v>
      </c>
      <c r="R45" s="52">
        <f t="shared" si="2"/>
        <v>215025.93000000002</v>
      </c>
    </row>
    <row r="46" spans="1:20" s="96" customFormat="1" ht="22.5" hidden="1" customHeight="1" x14ac:dyDescent="0.2">
      <c r="A46" s="56"/>
      <c r="B46" s="56"/>
      <c r="C46" s="55" t="s">
        <v>186</v>
      </c>
      <c r="D46" s="10" t="s">
        <v>132</v>
      </c>
      <c r="E46" s="90" t="s">
        <v>161</v>
      </c>
      <c r="F46" s="7"/>
      <c r="G46" s="7"/>
      <c r="H46" s="7"/>
      <c r="I46" s="7"/>
      <c r="J46" s="7"/>
      <c r="K46" s="130"/>
      <c r="L46" s="7"/>
      <c r="M46" s="7"/>
      <c r="N46" s="7"/>
      <c r="O46" s="7"/>
      <c r="P46" s="7"/>
      <c r="Q46" s="7"/>
      <c r="R46" s="52">
        <f t="shared" si="2"/>
        <v>0</v>
      </c>
    </row>
    <row r="47" spans="1:20" s="96" customFormat="1" ht="22.5" customHeight="1" x14ac:dyDescent="0.2">
      <c r="A47" s="56"/>
      <c r="B47" s="56"/>
      <c r="C47" s="55" t="s">
        <v>185</v>
      </c>
      <c r="D47" s="10" t="s">
        <v>190</v>
      </c>
      <c r="E47" s="15" t="s">
        <v>154</v>
      </c>
      <c r="F47" s="7">
        <v>1342.8</v>
      </c>
      <c r="G47" s="7">
        <v>1342.8</v>
      </c>
      <c r="H47" s="7">
        <v>1342.8</v>
      </c>
      <c r="I47" s="7">
        <v>0</v>
      </c>
      <c r="J47" s="7">
        <v>0</v>
      </c>
      <c r="K47" s="130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52">
        <f t="shared" si="2"/>
        <v>4028.3999999999996</v>
      </c>
    </row>
    <row r="48" spans="1:20" s="96" customFormat="1" ht="22.5" hidden="1" customHeight="1" x14ac:dyDescent="0.2">
      <c r="A48" s="56"/>
      <c r="B48" s="56"/>
      <c r="C48" s="55" t="s">
        <v>107</v>
      </c>
      <c r="D48" s="10" t="s">
        <v>135</v>
      </c>
      <c r="E48" s="15" t="s">
        <v>163</v>
      </c>
      <c r="F48" s="7"/>
      <c r="G48" s="7"/>
      <c r="H48" s="7"/>
      <c r="I48" s="8"/>
      <c r="J48" s="9"/>
      <c r="K48" s="129"/>
      <c r="L48" s="9"/>
      <c r="M48" s="9"/>
      <c r="N48" s="9"/>
      <c r="O48" s="9"/>
      <c r="P48" s="9"/>
      <c r="Q48" s="8"/>
      <c r="R48" s="52">
        <f t="shared" si="2"/>
        <v>0</v>
      </c>
    </row>
    <row r="49" spans="1:18" s="96" customFormat="1" ht="22.5" customHeight="1" x14ac:dyDescent="0.2">
      <c r="A49" s="56"/>
      <c r="B49" s="56"/>
      <c r="C49" s="55" t="s">
        <v>108</v>
      </c>
      <c r="D49" s="10" t="s">
        <v>136</v>
      </c>
      <c r="E49" s="15" t="s">
        <v>153</v>
      </c>
      <c r="F49" s="7">
        <v>3859.8</v>
      </c>
      <c r="G49" s="7">
        <v>3889.8</v>
      </c>
      <c r="H49" s="7">
        <v>4069.8</v>
      </c>
      <c r="I49" s="7">
        <v>4042.2</v>
      </c>
      <c r="J49" s="9">
        <v>3529.8</v>
      </c>
      <c r="K49" s="129">
        <v>3889.8</v>
      </c>
      <c r="L49" s="9">
        <v>3859.8</v>
      </c>
      <c r="M49" s="9">
        <v>3709.8</v>
      </c>
      <c r="N49" s="9">
        <v>4282.67</v>
      </c>
      <c r="O49" s="9">
        <v>3979.8</v>
      </c>
      <c r="P49" s="9">
        <v>4309.7</v>
      </c>
      <c r="Q49" s="8">
        <v>4256</v>
      </c>
      <c r="R49" s="52">
        <f t="shared" si="2"/>
        <v>47678.97</v>
      </c>
    </row>
    <row r="50" spans="1:18" s="96" customFormat="1" x14ac:dyDescent="0.2">
      <c r="A50" s="56"/>
      <c r="B50" s="56"/>
      <c r="C50" s="55" t="s">
        <v>109</v>
      </c>
      <c r="D50" s="10" t="s">
        <v>137</v>
      </c>
      <c r="E50" s="89" t="s">
        <v>157</v>
      </c>
      <c r="F50" s="7">
        <v>5281.67</v>
      </c>
      <c r="G50" s="7">
        <v>5245</v>
      </c>
      <c r="H50" s="7">
        <v>6543.67</v>
      </c>
      <c r="I50" s="8">
        <v>6507</v>
      </c>
      <c r="J50" s="9">
        <v>7313.67</v>
      </c>
      <c r="K50" s="129">
        <v>7086</v>
      </c>
      <c r="L50" s="9">
        <v>6426</v>
      </c>
      <c r="M50" s="9">
        <v>6462.67</v>
      </c>
      <c r="N50" s="9">
        <v>6499.32</v>
      </c>
      <c r="O50" s="9">
        <v>6426</v>
      </c>
      <c r="P50" s="9">
        <v>6426</v>
      </c>
      <c r="Q50" s="8">
        <v>6426</v>
      </c>
      <c r="R50" s="52">
        <f t="shared" si="2"/>
        <v>76643</v>
      </c>
    </row>
    <row r="51" spans="1:18" s="96" customFormat="1" x14ac:dyDescent="0.2">
      <c r="A51" s="56" t="s">
        <v>29</v>
      </c>
      <c r="B51" s="56" t="s">
        <v>30</v>
      </c>
      <c r="C51" s="55" t="s">
        <v>111</v>
      </c>
      <c r="D51" s="10" t="s">
        <v>139</v>
      </c>
      <c r="E51" s="15" t="s">
        <v>151</v>
      </c>
      <c r="F51" s="7">
        <v>2704.8</v>
      </c>
      <c r="G51" s="7">
        <v>3381</v>
      </c>
      <c r="H51" s="7">
        <v>3381</v>
      </c>
      <c r="I51" s="8">
        <v>3381</v>
      </c>
      <c r="J51" s="9">
        <v>3408.5</v>
      </c>
      <c r="K51" s="129">
        <v>3381</v>
      </c>
      <c r="L51" s="9">
        <v>2704.8</v>
      </c>
      <c r="M51" s="9">
        <v>3381</v>
      </c>
      <c r="N51" s="9">
        <v>7341</v>
      </c>
      <c r="O51" s="9">
        <v>2704.8</v>
      </c>
      <c r="P51" s="9">
        <v>2759.8</v>
      </c>
      <c r="Q51" s="8">
        <v>2704.8</v>
      </c>
      <c r="R51" s="52">
        <f t="shared" si="2"/>
        <v>41233.500000000007</v>
      </c>
    </row>
    <row r="52" spans="1:18" s="96" customFormat="1" ht="22.5" hidden="1" customHeight="1" x14ac:dyDescent="0.2">
      <c r="A52" s="56"/>
      <c r="B52" s="56"/>
      <c r="C52" s="55" t="s">
        <v>182</v>
      </c>
      <c r="D52" s="10" t="s">
        <v>220</v>
      </c>
      <c r="E52" s="15" t="s">
        <v>167</v>
      </c>
      <c r="F52" s="7"/>
      <c r="G52" s="7"/>
      <c r="H52" s="7"/>
      <c r="I52" s="8"/>
      <c r="J52" s="9"/>
      <c r="K52" s="129"/>
      <c r="L52" s="9"/>
      <c r="M52" s="9"/>
      <c r="N52" s="9"/>
      <c r="O52" s="9"/>
      <c r="P52" s="9"/>
      <c r="Q52" s="8"/>
      <c r="R52" s="52">
        <f t="shared" si="2"/>
        <v>0</v>
      </c>
    </row>
    <row r="53" spans="1:18" s="96" customFormat="1" x14ac:dyDescent="0.2">
      <c r="A53" s="56"/>
      <c r="B53" s="56"/>
      <c r="C53" s="55" t="s">
        <v>112</v>
      </c>
      <c r="D53" s="10" t="s">
        <v>140</v>
      </c>
      <c r="E53" s="15" t="s">
        <v>152</v>
      </c>
      <c r="F53" s="7">
        <v>8124</v>
      </c>
      <c r="G53" s="7">
        <v>7974</v>
      </c>
      <c r="H53" s="7">
        <v>8374</v>
      </c>
      <c r="I53" s="8">
        <v>8074</v>
      </c>
      <c r="J53" s="9">
        <v>5321.2</v>
      </c>
      <c r="K53" s="129">
        <v>7874</v>
      </c>
      <c r="L53" s="9">
        <v>8124</v>
      </c>
      <c r="M53" s="9">
        <v>7874</v>
      </c>
      <c r="N53" s="9">
        <v>8973.4699999999993</v>
      </c>
      <c r="O53" s="9">
        <v>9184</v>
      </c>
      <c r="P53" s="9">
        <v>8336.7999999999993</v>
      </c>
      <c r="Q53" s="8">
        <v>7736.8</v>
      </c>
      <c r="R53" s="52">
        <f t="shared" si="2"/>
        <v>95970.27</v>
      </c>
    </row>
    <row r="54" spans="1:18" s="96" customFormat="1" x14ac:dyDescent="0.2">
      <c r="A54" s="56"/>
      <c r="B54" s="56"/>
      <c r="C54" s="55" t="s">
        <v>307</v>
      </c>
      <c r="D54" s="10" t="s">
        <v>308</v>
      </c>
      <c r="E54" s="15" t="s">
        <v>154</v>
      </c>
      <c r="F54" s="7"/>
      <c r="G54" s="7"/>
      <c r="H54" s="7"/>
      <c r="I54" s="8">
        <v>6645.6</v>
      </c>
      <c r="J54" s="9">
        <v>6345.6</v>
      </c>
      <c r="K54" s="129">
        <v>6225.6</v>
      </c>
      <c r="L54" s="9">
        <v>3442.8</v>
      </c>
      <c r="M54" s="9">
        <v>3682.8</v>
      </c>
      <c r="N54" s="9">
        <v>5134.2</v>
      </c>
      <c r="O54" s="9">
        <v>5074.2</v>
      </c>
      <c r="P54" s="9">
        <v>4504.2</v>
      </c>
      <c r="Q54" s="8">
        <v>4912</v>
      </c>
      <c r="R54" s="52">
        <f t="shared" si="2"/>
        <v>45967</v>
      </c>
    </row>
    <row r="55" spans="1:18" s="96" customFormat="1" ht="22.5" customHeight="1" x14ac:dyDescent="0.2">
      <c r="A55" s="56" t="s">
        <v>37</v>
      </c>
      <c r="B55" s="56" t="s">
        <v>38</v>
      </c>
      <c r="C55" s="55" t="s">
        <v>113</v>
      </c>
      <c r="D55" s="10" t="s">
        <v>141</v>
      </c>
      <c r="E55" s="15" t="s">
        <v>165</v>
      </c>
      <c r="F55" s="7">
        <v>3545.6</v>
      </c>
      <c r="G55" s="7">
        <v>3668.4</v>
      </c>
      <c r="H55" s="7">
        <v>4928.3999999999996</v>
      </c>
      <c r="I55" s="8">
        <v>2445.6</v>
      </c>
      <c r="J55" s="9">
        <v>4925.6000000000004</v>
      </c>
      <c r="K55" s="129">
        <v>2445.6</v>
      </c>
      <c r="L55" s="9">
        <v>3705.6</v>
      </c>
      <c r="M55" s="9">
        <v>2414.1999999999998</v>
      </c>
      <c r="N55" s="9">
        <v>2294.1999999999998</v>
      </c>
      <c r="O55" s="9">
        <v>5274.2</v>
      </c>
      <c r="P55" s="9">
        <v>2994.2</v>
      </c>
      <c r="Q55" s="8">
        <v>3054.2</v>
      </c>
      <c r="R55" s="52">
        <f t="shared" ref="R55:R77" si="3">SUM(F55:Q55)</f>
        <v>41695.799999999988</v>
      </c>
    </row>
    <row r="56" spans="1:18" s="96" customFormat="1" x14ac:dyDescent="0.2">
      <c r="A56" s="56"/>
      <c r="B56" s="56"/>
      <c r="C56" s="55" t="s">
        <v>114</v>
      </c>
      <c r="D56" s="10" t="s">
        <v>72</v>
      </c>
      <c r="E56" s="89" t="s">
        <v>157</v>
      </c>
      <c r="F56" s="7">
        <v>13151.28</v>
      </c>
      <c r="G56" s="7">
        <v>14410.56</v>
      </c>
      <c r="H56" s="7">
        <v>21374.880000000001</v>
      </c>
      <c r="I56" s="8">
        <v>12786.48</v>
      </c>
      <c r="J56" s="9">
        <v>10425.040000000001</v>
      </c>
      <c r="K56" s="129">
        <v>10654.33</v>
      </c>
      <c r="L56" s="9">
        <v>7941.1</v>
      </c>
      <c r="M56" s="9">
        <v>8964.32</v>
      </c>
      <c r="N56" s="9">
        <v>8444.32</v>
      </c>
      <c r="O56" s="9">
        <v>9064.32</v>
      </c>
      <c r="P56" s="9">
        <v>16557.919999999998</v>
      </c>
      <c r="Q56" s="8">
        <v>11285.76</v>
      </c>
      <c r="R56" s="52">
        <f t="shared" si="3"/>
        <v>145060.31</v>
      </c>
    </row>
    <row r="57" spans="1:18" s="96" customFormat="1" ht="22.5" customHeight="1" x14ac:dyDescent="0.2">
      <c r="A57" s="56"/>
      <c r="B57" s="56"/>
      <c r="C57" s="55" t="s">
        <v>207</v>
      </c>
      <c r="D57" s="87" t="s">
        <v>217</v>
      </c>
      <c r="E57" s="88" t="s">
        <v>158</v>
      </c>
      <c r="F57" s="7">
        <v>8997.6</v>
      </c>
      <c r="G57" s="7">
        <v>12509.2</v>
      </c>
      <c r="H57" s="7">
        <v>13062</v>
      </c>
      <c r="I57" s="8">
        <v>9709.7999999999993</v>
      </c>
      <c r="J57" s="9">
        <v>10317.6</v>
      </c>
      <c r="K57" s="129">
        <v>4828.8</v>
      </c>
      <c r="L57" s="9">
        <v>3508.8</v>
      </c>
      <c r="M57" s="9">
        <v>2848.8</v>
      </c>
      <c r="N57" s="9">
        <v>2393.27</v>
      </c>
      <c r="O57" s="9">
        <v>1372.2</v>
      </c>
      <c r="P57" s="9">
        <v>2744.4</v>
      </c>
      <c r="Q57" s="8">
        <v>1372.2</v>
      </c>
      <c r="R57" s="52">
        <f t="shared" si="3"/>
        <v>73664.67</v>
      </c>
    </row>
    <row r="58" spans="1:18" s="96" customFormat="1" ht="22.5" customHeight="1" x14ac:dyDescent="0.2">
      <c r="A58" s="56"/>
      <c r="B58" s="56"/>
      <c r="C58" s="55" t="s">
        <v>301</v>
      </c>
      <c r="D58" s="87" t="s">
        <v>302</v>
      </c>
      <c r="E58" s="88" t="s">
        <v>154</v>
      </c>
      <c r="F58" s="7"/>
      <c r="G58" s="7"/>
      <c r="H58" s="7"/>
      <c r="I58" s="8">
        <v>5795.8</v>
      </c>
      <c r="J58" s="9">
        <v>4526</v>
      </c>
      <c r="K58" s="129">
        <v>3620.8</v>
      </c>
      <c r="L58" s="9">
        <v>1810.4</v>
      </c>
      <c r="M58" s="9">
        <v>1810.4</v>
      </c>
      <c r="N58" s="9">
        <v>1810.4</v>
      </c>
      <c r="O58" s="9">
        <v>1810.4</v>
      </c>
      <c r="P58" s="9">
        <v>1810.4</v>
      </c>
      <c r="Q58" s="8">
        <v>1810.4</v>
      </c>
      <c r="R58" s="52">
        <f t="shared" si="3"/>
        <v>24805.000000000004</v>
      </c>
    </row>
    <row r="59" spans="1:18" s="96" customFormat="1" ht="10.5" customHeight="1" x14ac:dyDescent="0.2">
      <c r="A59" s="56"/>
      <c r="B59" s="56"/>
      <c r="C59" s="55" t="s">
        <v>115</v>
      </c>
      <c r="D59" s="10" t="s">
        <v>142</v>
      </c>
      <c r="E59" s="89" t="s">
        <v>158</v>
      </c>
      <c r="F59" s="7">
        <v>8929.7999999999993</v>
      </c>
      <c r="G59" s="7">
        <v>8687.2999999999993</v>
      </c>
      <c r="H59" s="7">
        <v>7882.3</v>
      </c>
      <c r="I59" s="7">
        <v>8024.8</v>
      </c>
      <c r="J59" s="7">
        <v>11378.7</v>
      </c>
      <c r="K59" s="130">
        <v>10202.299999999999</v>
      </c>
      <c r="L59" s="7">
        <v>9971.2000000000007</v>
      </c>
      <c r="M59" s="7">
        <v>10621.47</v>
      </c>
      <c r="N59" s="7">
        <v>7767.3</v>
      </c>
      <c r="O59" s="7">
        <v>9139.7999999999993</v>
      </c>
      <c r="P59" s="7">
        <v>8098.4</v>
      </c>
      <c r="Q59" s="7">
        <v>8368.4</v>
      </c>
      <c r="R59" s="52">
        <f t="shared" si="3"/>
        <v>109071.76999999999</v>
      </c>
    </row>
    <row r="60" spans="1:18" s="96" customFormat="1" ht="10.5" customHeight="1" x14ac:dyDescent="0.2">
      <c r="A60" s="56"/>
      <c r="B60" s="56"/>
      <c r="C60" s="55" t="s">
        <v>323</v>
      </c>
      <c r="D60" s="10" t="s">
        <v>286</v>
      </c>
      <c r="E60" s="89" t="s">
        <v>166</v>
      </c>
      <c r="F60" s="7">
        <v>14453</v>
      </c>
      <c r="G60" s="7">
        <v>14776</v>
      </c>
      <c r="H60" s="7">
        <v>15474</v>
      </c>
      <c r="I60" s="7">
        <v>15392</v>
      </c>
      <c r="J60" s="7">
        <v>14911</v>
      </c>
      <c r="K60" s="130">
        <v>16313</v>
      </c>
      <c r="L60" s="7">
        <v>15317</v>
      </c>
      <c r="M60" s="7">
        <v>14824</v>
      </c>
      <c r="N60" s="7">
        <v>15430</v>
      </c>
      <c r="O60" s="7">
        <v>17010.8</v>
      </c>
      <c r="P60" s="7">
        <v>20261.72</v>
      </c>
      <c r="Q60" s="7">
        <v>16805.38</v>
      </c>
      <c r="R60" s="52">
        <f t="shared" si="3"/>
        <v>190967.9</v>
      </c>
    </row>
    <row r="61" spans="1:18" s="96" customFormat="1" ht="10.5" customHeight="1" x14ac:dyDescent="0.2">
      <c r="A61" s="56"/>
      <c r="B61" s="56"/>
      <c r="C61" s="55" t="s">
        <v>305</v>
      </c>
      <c r="D61" s="10" t="s">
        <v>306</v>
      </c>
      <c r="E61" s="89" t="s">
        <v>161</v>
      </c>
      <c r="F61" s="7"/>
      <c r="G61" s="7"/>
      <c r="H61" s="7"/>
      <c r="I61" s="7">
        <v>1988</v>
      </c>
      <c r="J61" s="7">
        <v>5006.67</v>
      </c>
      <c r="K61" s="130">
        <v>3976</v>
      </c>
      <c r="L61" s="7">
        <v>2762</v>
      </c>
      <c r="M61" s="7">
        <v>5080</v>
      </c>
      <c r="N61" s="7">
        <v>4672.67</v>
      </c>
      <c r="O61" s="7">
        <v>4970</v>
      </c>
      <c r="P61" s="7">
        <v>0</v>
      </c>
      <c r="Q61" s="7">
        <v>0</v>
      </c>
      <c r="R61" s="52">
        <f t="shared" si="3"/>
        <v>28455.339999999997</v>
      </c>
    </row>
    <row r="62" spans="1:18" s="96" customFormat="1" x14ac:dyDescent="0.2">
      <c r="A62" s="56"/>
      <c r="B62" s="56"/>
      <c r="C62" s="55" t="s">
        <v>116</v>
      </c>
      <c r="D62" s="10" t="s">
        <v>143</v>
      </c>
      <c r="E62" s="89" t="s">
        <v>166</v>
      </c>
      <c r="F62" s="7">
        <v>10302.4</v>
      </c>
      <c r="G62" s="7">
        <v>7486</v>
      </c>
      <c r="H62" s="7">
        <v>13680.2</v>
      </c>
      <c r="I62" s="7">
        <v>5955.4</v>
      </c>
      <c r="J62" s="7">
        <v>0</v>
      </c>
      <c r="K62" s="130">
        <v>0</v>
      </c>
      <c r="L62" s="7">
        <v>0</v>
      </c>
      <c r="M62" s="7">
        <v>0</v>
      </c>
      <c r="N62" s="7">
        <v>0</v>
      </c>
      <c r="O62" s="7"/>
      <c r="P62" s="7">
        <v>0</v>
      </c>
      <c r="Q62" s="7">
        <v>0</v>
      </c>
      <c r="R62" s="52">
        <f t="shared" si="3"/>
        <v>37424</v>
      </c>
    </row>
    <row r="63" spans="1:18" s="96" customFormat="1" ht="22.5" hidden="1" customHeight="1" x14ac:dyDescent="0.2">
      <c r="A63" s="56"/>
      <c r="B63" s="56"/>
      <c r="C63" s="55" t="s">
        <v>208</v>
      </c>
      <c r="D63" s="87" t="s">
        <v>218</v>
      </c>
      <c r="E63" s="88" t="s">
        <v>168</v>
      </c>
      <c r="F63" s="7"/>
      <c r="G63" s="7"/>
      <c r="H63" s="7"/>
      <c r="I63" s="7"/>
      <c r="J63" s="7"/>
      <c r="K63" s="130"/>
      <c r="L63" s="7"/>
      <c r="M63" s="7"/>
      <c r="N63" s="7"/>
      <c r="O63" s="7"/>
      <c r="P63" s="7"/>
      <c r="Q63" s="7"/>
      <c r="R63" s="52">
        <f t="shared" si="3"/>
        <v>0</v>
      </c>
    </row>
    <row r="64" spans="1:18" s="96" customFormat="1" hidden="1" x14ac:dyDescent="0.2">
      <c r="A64" s="56"/>
      <c r="B64" s="56"/>
      <c r="C64" s="55" t="s">
        <v>117</v>
      </c>
      <c r="D64" s="10" t="s">
        <v>144</v>
      </c>
      <c r="E64" s="15" t="s">
        <v>167</v>
      </c>
      <c r="F64" s="7"/>
      <c r="G64" s="7"/>
      <c r="H64" s="7"/>
      <c r="I64" s="7"/>
      <c r="J64" s="7"/>
      <c r="K64" s="130"/>
      <c r="L64" s="7"/>
      <c r="M64" s="7"/>
      <c r="N64" s="7"/>
      <c r="O64" s="7"/>
      <c r="P64" s="7"/>
      <c r="Q64" s="7"/>
      <c r="R64" s="52">
        <f t="shared" si="3"/>
        <v>0</v>
      </c>
    </row>
    <row r="65" spans="1:18" s="96" customFormat="1" hidden="1" x14ac:dyDescent="0.2">
      <c r="A65" s="56"/>
      <c r="B65" s="56"/>
      <c r="C65" s="55" t="s">
        <v>232</v>
      </c>
      <c r="D65" s="10" t="s">
        <v>189</v>
      </c>
      <c r="E65" s="88" t="s">
        <v>150</v>
      </c>
      <c r="F65" s="7"/>
      <c r="G65" s="7"/>
      <c r="H65" s="7"/>
      <c r="I65" s="7"/>
      <c r="J65" s="7"/>
      <c r="K65" s="130"/>
      <c r="L65" s="7"/>
      <c r="M65" s="7"/>
      <c r="N65" s="7"/>
      <c r="O65" s="7"/>
      <c r="P65" s="7"/>
      <c r="Q65" s="7"/>
      <c r="R65" s="52">
        <f t="shared" si="3"/>
        <v>0</v>
      </c>
    </row>
    <row r="66" spans="1:18" s="96" customFormat="1" x14ac:dyDescent="0.2">
      <c r="A66" s="56"/>
      <c r="B66" s="56"/>
      <c r="C66" s="55" t="s">
        <v>118</v>
      </c>
      <c r="D66" s="10" t="s">
        <v>145</v>
      </c>
      <c r="E66" s="15" t="s">
        <v>154</v>
      </c>
      <c r="F66" s="7">
        <v>18681.599999999999</v>
      </c>
      <c r="G66" s="7">
        <v>18536</v>
      </c>
      <c r="H66" s="7">
        <v>18051.599999999999</v>
      </c>
      <c r="I66" s="8">
        <v>19241.599999999999</v>
      </c>
      <c r="J66" s="9">
        <v>18121.599999999999</v>
      </c>
      <c r="K66" s="129">
        <v>20212</v>
      </c>
      <c r="L66" s="9">
        <v>19976.8</v>
      </c>
      <c r="M66" s="9">
        <v>18681.599999999999</v>
      </c>
      <c r="N66" s="9">
        <v>18471.599999999999</v>
      </c>
      <c r="O66" s="9">
        <v>18961.599999999999</v>
      </c>
      <c r="P66" s="9">
        <v>19731.599999999999</v>
      </c>
      <c r="Q66" s="8">
        <v>20721.599999999999</v>
      </c>
      <c r="R66" s="52">
        <f t="shared" si="3"/>
        <v>229389.2</v>
      </c>
    </row>
    <row r="67" spans="1:18" s="96" customFormat="1" x14ac:dyDescent="0.2">
      <c r="A67" s="56" t="s">
        <v>31</v>
      </c>
      <c r="B67" s="56" t="s">
        <v>39</v>
      </c>
      <c r="C67" s="55" t="s">
        <v>119</v>
      </c>
      <c r="D67" s="10" t="s">
        <v>146</v>
      </c>
      <c r="E67" s="15" t="s">
        <v>160</v>
      </c>
      <c r="F67" s="7">
        <v>6151.5</v>
      </c>
      <c r="G67" s="7">
        <v>4736</v>
      </c>
      <c r="H67" s="7">
        <v>5438</v>
      </c>
      <c r="I67" s="8">
        <v>5438</v>
      </c>
      <c r="J67" s="9">
        <v>5328</v>
      </c>
      <c r="K67" s="129">
        <v>4791</v>
      </c>
      <c r="L67" s="9">
        <v>4820</v>
      </c>
      <c r="M67" s="9">
        <v>5328</v>
      </c>
      <c r="N67" s="9">
        <v>4833</v>
      </c>
      <c r="O67" s="9">
        <v>6098</v>
      </c>
      <c r="P67" s="9">
        <v>6224</v>
      </c>
      <c r="Q67" s="8">
        <v>4846</v>
      </c>
      <c r="R67" s="52">
        <f t="shared" si="3"/>
        <v>64031.5</v>
      </c>
    </row>
    <row r="68" spans="1:18" s="96" customFormat="1" ht="22.5" customHeight="1" x14ac:dyDescent="0.2">
      <c r="A68" s="68"/>
      <c r="B68" s="68"/>
      <c r="C68" s="55" t="s">
        <v>333</v>
      </c>
      <c r="D68" s="87" t="s">
        <v>332</v>
      </c>
      <c r="E68" s="89" t="s">
        <v>161</v>
      </c>
      <c r="F68" s="7"/>
      <c r="G68" s="7"/>
      <c r="H68" s="7"/>
      <c r="I68" s="7"/>
      <c r="J68" s="7"/>
      <c r="K68" s="130"/>
      <c r="L68" s="7"/>
      <c r="M68" s="7"/>
      <c r="N68" s="7"/>
      <c r="O68" s="9"/>
      <c r="P68" s="9">
        <v>3236.6</v>
      </c>
      <c r="Q68" s="8">
        <v>10034.200000000001</v>
      </c>
      <c r="R68" s="52">
        <f t="shared" si="3"/>
        <v>13270.800000000001</v>
      </c>
    </row>
    <row r="69" spans="1:18" s="96" customFormat="1" ht="22.5" customHeight="1" x14ac:dyDescent="0.2">
      <c r="A69" s="68"/>
      <c r="B69" s="68"/>
      <c r="C69" s="55" t="s">
        <v>322</v>
      </c>
      <c r="D69" s="87" t="s">
        <v>278</v>
      </c>
      <c r="E69" s="15" t="s">
        <v>159</v>
      </c>
      <c r="F69" s="7">
        <v>15718</v>
      </c>
      <c r="G69" s="7">
        <v>16518</v>
      </c>
      <c r="H69" s="7">
        <v>16703</v>
      </c>
      <c r="I69" s="7">
        <v>15533</v>
      </c>
      <c r="J69" s="7">
        <v>16523</v>
      </c>
      <c r="K69" s="130">
        <v>16363</v>
      </c>
      <c r="L69" s="7">
        <v>16940.8</v>
      </c>
      <c r="M69" s="7">
        <v>17398</v>
      </c>
      <c r="N69" s="7">
        <v>16224.8</v>
      </c>
      <c r="O69" s="9">
        <v>16975.8</v>
      </c>
      <c r="P69" s="9">
        <v>15850.8</v>
      </c>
      <c r="Q69" s="8">
        <v>15928.8</v>
      </c>
      <c r="R69" s="52">
        <f t="shared" si="3"/>
        <v>196676.99999999994</v>
      </c>
    </row>
    <row r="70" spans="1:18" s="96" customFormat="1" ht="22.5" customHeight="1" x14ac:dyDescent="0.2">
      <c r="A70" s="68"/>
      <c r="B70" s="68"/>
      <c r="C70" s="55" t="s">
        <v>331</v>
      </c>
      <c r="D70" s="87" t="s">
        <v>330</v>
      </c>
      <c r="E70" s="15" t="s">
        <v>151</v>
      </c>
      <c r="F70" s="7"/>
      <c r="G70" s="7"/>
      <c r="H70" s="7"/>
      <c r="I70" s="7"/>
      <c r="J70" s="7"/>
      <c r="K70" s="130"/>
      <c r="L70" s="7"/>
      <c r="M70" s="7"/>
      <c r="N70" s="7">
        <v>2012.4</v>
      </c>
      <c r="O70" s="9">
        <v>5377.2</v>
      </c>
      <c r="P70" s="9">
        <v>4024.8</v>
      </c>
      <c r="Q70" s="8">
        <v>5377.2</v>
      </c>
      <c r="R70" s="52">
        <f t="shared" si="3"/>
        <v>16791.600000000002</v>
      </c>
    </row>
    <row r="71" spans="1:18" s="96" customFormat="1" x14ac:dyDescent="0.2">
      <c r="A71" s="68"/>
      <c r="B71" s="68"/>
      <c r="C71" s="55" t="s">
        <v>120</v>
      </c>
      <c r="D71" s="87" t="s">
        <v>147</v>
      </c>
      <c r="E71" s="89" t="s">
        <v>169</v>
      </c>
      <c r="F71" s="7">
        <v>16118.4</v>
      </c>
      <c r="G71" s="7">
        <v>18109.8</v>
      </c>
      <c r="H71" s="7">
        <v>28346.799999999999</v>
      </c>
      <c r="I71" s="8">
        <v>18008.400000000001</v>
      </c>
      <c r="J71" s="9">
        <v>16508.400000000001</v>
      </c>
      <c r="K71" s="129">
        <v>16178.4</v>
      </c>
      <c r="L71" s="9">
        <v>16881.2</v>
      </c>
      <c r="M71" s="9">
        <v>18091.2</v>
      </c>
      <c r="N71" s="9">
        <v>16309.8</v>
      </c>
      <c r="O71" s="9">
        <v>17648.400000000001</v>
      </c>
      <c r="P71" s="9">
        <v>16951.2</v>
      </c>
      <c r="Q71" s="8">
        <v>16519.8</v>
      </c>
      <c r="R71" s="52">
        <f t="shared" si="3"/>
        <v>215671.79999999996</v>
      </c>
    </row>
    <row r="72" spans="1:18" s="96" customFormat="1" hidden="1" x14ac:dyDescent="0.2">
      <c r="A72" s="68"/>
      <c r="B72" s="68"/>
      <c r="C72" s="55" t="s">
        <v>121</v>
      </c>
      <c r="D72" s="87" t="s">
        <v>148</v>
      </c>
      <c r="E72" s="89" t="s">
        <v>170</v>
      </c>
      <c r="F72" s="7"/>
      <c r="G72" s="7"/>
      <c r="H72" s="7"/>
      <c r="I72" s="8"/>
      <c r="J72" s="9"/>
      <c r="K72" s="129"/>
      <c r="L72" s="9"/>
      <c r="M72" s="9"/>
      <c r="N72" s="9"/>
      <c r="O72" s="9"/>
      <c r="P72" s="9"/>
      <c r="Q72" s="8"/>
      <c r="R72" s="52">
        <f t="shared" si="3"/>
        <v>0</v>
      </c>
    </row>
    <row r="73" spans="1:18" s="96" customFormat="1" hidden="1" x14ac:dyDescent="0.2">
      <c r="A73" s="68"/>
      <c r="B73" s="68"/>
      <c r="C73" s="55" t="s">
        <v>209</v>
      </c>
      <c r="D73" s="87" t="s">
        <v>219</v>
      </c>
      <c r="E73" s="89" t="s">
        <v>151</v>
      </c>
      <c r="F73" s="7"/>
      <c r="G73" s="7"/>
      <c r="H73" s="7"/>
      <c r="I73" s="8"/>
      <c r="J73" s="9"/>
      <c r="K73" s="129"/>
      <c r="L73" s="9"/>
      <c r="M73" s="9"/>
      <c r="N73" s="9"/>
      <c r="O73" s="9"/>
      <c r="P73" s="9"/>
      <c r="Q73" s="8"/>
      <c r="R73" s="52">
        <f t="shared" si="3"/>
        <v>0</v>
      </c>
    </row>
    <row r="74" spans="1:18" s="96" customFormat="1" x14ac:dyDescent="0.2">
      <c r="A74" s="68"/>
      <c r="B74" s="68"/>
      <c r="C74" s="55" t="s">
        <v>293</v>
      </c>
      <c r="D74" s="87" t="s">
        <v>294</v>
      </c>
      <c r="E74" s="89" t="s">
        <v>150</v>
      </c>
      <c r="F74" s="7">
        <v>3924</v>
      </c>
      <c r="G74" s="7">
        <v>2809.2</v>
      </c>
      <c r="H74" s="7">
        <v>3009.2</v>
      </c>
      <c r="I74" s="8">
        <v>2995.87</v>
      </c>
      <c r="J74" s="9">
        <v>2859.2</v>
      </c>
      <c r="K74" s="129">
        <v>4194.3999999999996</v>
      </c>
      <c r="L74" s="9">
        <f>8150+3759.2</f>
        <v>11909.2</v>
      </c>
      <c r="M74" s="9">
        <v>4329.6000000000004</v>
      </c>
      <c r="N74" s="9">
        <v>4029.6</v>
      </c>
      <c r="O74" s="9">
        <v>5794.4</v>
      </c>
      <c r="P74" s="9">
        <v>4029.6</v>
      </c>
      <c r="Q74" s="8">
        <v>4029.6</v>
      </c>
      <c r="R74" s="52">
        <f t="shared" si="3"/>
        <v>53913.87</v>
      </c>
    </row>
    <row r="75" spans="1:18" s="96" customFormat="1" x14ac:dyDescent="0.2">
      <c r="A75" s="68"/>
      <c r="B75" s="68"/>
      <c r="C75" s="55" t="s">
        <v>315</v>
      </c>
      <c r="D75" s="87" t="s">
        <v>316</v>
      </c>
      <c r="E75" s="89" t="s">
        <v>151</v>
      </c>
      <c r="F75" s="7"/>
      <c r="G75" s="7"/>
      <c r="H75" s="7"/>
      <c r="I75" s="8"/>
      <c r="J75" s="9"/>
      <c r="K75" s="129">
        <v>4608.8</v>
      </c>
      <c r="L75" s="9">
        <v>5488.8</v>
      </c>
      <c r="M75" s="9">
        <v>6861</v>
      </c>
      <c r="N75" s="9">
        <v>1372.2</v>
      </c>
      <c r="O75" s="9"/>
      <c r="P75" s="9">
        <v>0</v>
      </c>
      <c r="Q75" s="8">
        <v>0</v>
      </c>
      <c r="R75" s="52">
        <f t="shared" si="3"/>
        <v>18330.8</v>
      </c>
    </row>
    <row r="76" spans="1:18" s="96" customFormat="1" x14ac:dyDescent="0.2">
      <c r="A76" s="68"/>
      <c r="B76" s="68"/>
      <c r="C76" s="55" t="s">
        <v>122</v>
      </c>
      <c r="D76" s="10" t="s">
        <v>149</v>
      </c>
      <c r="E76" s="90" t="s">
        <v>167</v>
      </c>
      <c r="F76" s="7">
        <v>9355.6</v>
      </c>
      <c r="G76" s="7">
        <v>8504.4</v>
      </c>
      <c r="H76" s="7">
        <v>8925.6</v>
      </c>
      <c r="I76" s="8">
        <v>8254.4</v>
      </c>
      <c r="J76" s="9">
        <v>9496.7999999999993</v>
      </c>
      <c r="K76" s="129">
        <v>9275.6</v>
      </c>
      <c r="L76" s="9">
        <v>11439.2</v>
      </c>
      <c r="M76" s="9">
        <v>11001.8</v>
      </c>
      <c r="N76" s="9">
        <v>8991.7999999999993</v>
      </c>
      <c r="O76" s="9">
        <v>10318</v>
      </c>
      <c r="P76" s="9">
        <v>9575.6</v>
      </c>
      <c r="Q76" s="9">
        <v>4177.2</v>
      </c>
      <c r="R76" s="52">
        <f t="shared" si="3"/>
        <v>109316.00000000001</v>
      </c>
    </row>
    <row r="77" spans="1:18" x14ac:dyDescent="0.2">
      <c r="A77" s="98"/>
      <c r="B77" s="98"/>
      <c r="C77" s="17" t="s">
        <v>0</v>
      </c>
      <c r="D77" s="17"/>
      <c r="E77" s="17"/>
      <c r="F77" s="19">
        <f t="shared" ref="F77:Q77" si="4">SUM(F23:F76)</f>
        <v>321735.31999999995</v>
      </c>
      <c r="G77" s="19">
        <f t="shared" si="4"/>
        <v>330919.79000000004</v>
      </c>
      <c r="H77" s="19">
        <f t="shared" si="4"/>
        <v>373710.29999999993</v>
      </c>
      <c r="I77" s="19">
        <f t="shared" si="4"/>
        <v>378911.85</v>
      </c>
      <c r="J77" s="19">
        <f t="shared" si="4"/>
        <v>380356.73</v>
      </c>
      <c r="K77" s="19">
        <f t="shared" si="4"/>
        <v>380840.44</v>
      </c>
      <c r="L77" s="19">
        <f t="shared" si="4"/>
        <v>390386.88</v>
      </c>
      <c r="M77" s="19">
        <f t="shared" si="4"/>
        <v>388822.3299999999</v>
      </c>
      <c r="N77" s="19">
        <f t="shared" si="4"/>
        <v>346498.35</v>
      </c>
      <c r="O77" s="19">
        <f t="shared" si="4"/>
        <v>348362.93000000005</v>
      </c>
      <c r="P77" s="19">
        <f t="shared" si="4"/>
        <v>348180.61999999988</v>
      </c>
      <c r="Q77" s="19">
        <f t="shared" si="4"/>
        <v>335295.62</v>
      </c>
      <c r="R77" s="22">
        <f t="shared" si="3"/>
        <v>4324021.16</v>
      </c>
    </row>
    <row r="78" spans="1:18" s="49" customFormat="1" ht="11.25" customHeight="1" x14ac:dyDescent="0.2">
      <c r="K78" s="131"/>
      <c r="R78" s="53"/>
    </row>
    <row r="79" spans="1:18" ht="11.25" customHeight="1" x14ac:dyDescent="0.2">
      <c r="A79" s="147" t="s">
        <v>234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</row>
    <row r="80" spans="1:18" ht="33.75" hidden="1" x14ac:dyDescent="0.2">
      <c r="A80" s="12"/>
      <c r="B80" s="12"/>
      <c r="C80" s="55" t="s">
        <v>275</v>
      </c>
      <c r="D80" s="10" t="s">
        <v>134</v>
      </c>
      <c r="E80" s="90" t="s">
        <v>235</v>
      </c>
      <c r="F80" s="40">
        <v>0</v>
      </c>
      <c r="G80" s="8"/>
      <c r="H80" s="8"/>
      <c r="I80" s="8">
        <v>0</v>
      </c>
      <c r="J80" s="9">
        <v>0</v>
      </c>
      <c r="K80" s="125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77">
        <f>SUM(F80:Q80)</f>
        <v>0</v>
      </c>
    </row>
    <row r="81" spans="1:18" ht="33.75" x14ac:dyDescent="0.2">
      <c r="A81" s="105"/>
      <c r="B81" s="105"/>
      <c r="C81" s="55" t="s">
        <v>116</v>
      </c>
      <c r="D81" s="10" t="s">
        <v>143</v>
      </c>
      <c r="E81" s="90" t="s">
        <v>235</v>
      </c>
      <c r="F81" s="40">
        <v>3000</v>
      </c>
      <c r="G81" s="8">
        <v>3000</v>
      </c>
      <c r="H81" s="8">
        <v>3000</v>
      </c>
      <c r="I81" s="8">
        <v>3000</v>
      </c>
      <c r="J81" s="9">
        <v>0</v>
      </c>
      <c r="K81" s="125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77">
        <f>SUM(F81:Q81)</f>
        <v>12000</v>
      </c>
    </row>
    <row r="82" spans="1:18" ht="33.75" x14ac:dyDescent="0.2">
      <c r="A82" s="105"/>
      <c r="B82" s="105"/>
      <c r="C82" s="55" t="s">
        <v>305</v>
      </c>
      <c r="D82" s="10" t="s">
        <v>306</v>
      </c>
      <c r="E82" s="90" t="s">
        <v>235</v>
      </c>
      <c r="F82" s="40"/>
      <c r="G82" s="8"/>
      <c r="H82" s="8"/>
      <c r="I82" s="8"/>
      <c r="J82" s="9">
        <v>1700</v>
      </c>
      <c r="K82" s="125">
        <v>1700</v>
      </c>
      <c r="L82" s="40">
        <v>1700</v>
      </c>
      <c r="M82" s="40">
        <v>1700</v>
      </c>
      <c r="N82" s="40">
        <v>1700</v>
      </c>
      <c r="O82" s="40">
        <v>1700</v>
      </c>
      <c r="P82" s="40">
        <v>0</v>
      </c>
      <c r="Q82" s="40">
        <v>0</v>
      </c>
      <c r="R82" s="77">
        <f>SUM(F82:Q82)</f>
        <v>10200</v>
      </c>
    </row>
    <row r="83" spans="1:18" x14ac:dyDescent="0.2">
      <c r="A83" s="99"/>
      <c r="B83" s="99"/>
      <c r="C83" s="17" t="s">
        <v>0</v>
      </c>
      <c r="D83" s="17"/>
      <c r="E83" s="17"/>
      <c r="F83" s="19">
        <f>SUM(F80:F81)</f>
        <v>3000</v>
      </c>
      <c r="G83" s="19">
        <f>SUM(G80:G81)</f>
        <v>3000</v>
      </c>
      <c r="H83" s="19">
        <f>SUM(H80:H81)</f>
        <v>3000</v>
      </c>
      <c r="I83" s="19">
        <f>SUM(I80:I81)</f>
        <v>3000</v>
      </c>
      <c r="J83" s="19">
        <f t="shared" ref="J83:O83" si="5">SUM(J80:J82)</f>
        <v>1700</v>
      </c>
      <c r="K83" s="19">
        <f t="shared" si="5"/>
        <v>1700</v>
      </c>
      <c r="L83" s="19">
        <f t="shared" si="5"/>
        <v>1700</v>
      </c>
      <c r="M83" s="19">
        <f t="shared" si="5"/>
        <v>1700</v>
      </c>
      <c r="N83" s="19">
        <f t="shared" si="5"/>
        <v>1700</v>
      </c>
      <c r="O83" s="19">
        <f t="shared" si="5"/>
        <v>1700</v>
      </c>
      <c r="P83" s="19">
        <f t="shared" ref="P83:Q83" si="6">SUM(P80:P81)</f>
        <v>0</v>
      </c>
      <c r="Q83" s="19">
        <f t="shared" si="6"/>
        <v>0</v>
      </c>
      <c r="R83" s="19">
        <f>SUM(F83:Q83)</f>
        <v>22200</v>
      </c>
    </row>
    <row r="84" spans="1:18" s="49" customFormat="1" ht="11.25" customHeight="1" x14ac:dyDescent="0.2">
      <c r="K84" s="131"/>
      <c r="R84" s="53"/>
    </row>
    <row r="85" spans="1:18" ht="11.25" customHeight="1" x14ac:dyDescent="0.2">
      <c r="A85" s="147" t="s">
        <v>59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</row>
    <row r="86" spans="1:18" ht="33.75" x14ac:dyDescent="0.2">
      <c r="A86" s="12"/>
      <c r="B86" s="12"/>
      <c r="C86" s="6" t="s">
        <v>75</v>
      </c>
      <c r="D86" s="10" t="s">
        <v>49</v>
      </c>
      <c r="E86" s="15" t="s">
        <v>56</v>
      </c>
      <c r="F86" s="40">
        <v>1500</v>
      </c>
      <c r="G86" s="40">
        <v>1500</v>
      </c>
      <c r="H86" s="40">
        <v>1500</v>
      </c>
      <c r="I86" s="40">
        <v>1500</v>
      </c>
      <c r="J86" s="40">
        <v>1500</v>
      </c>
      <c r="K86" s="125">
        <v>1500</v>
      </c>
      <c r="L86" s="40">
        <v>1500</v>
      </c>
      <c r="M86" s="40">
        <v>1500</v>
      </c>
      <c r="N86" s="40">
        <v>1500</v>
      </c>
      <c r="O86" s="40">
        <v>1500</v>
      </c>
      <c r="P86" s="40">
        <v>1500</v>
      </c>
      <c r="Q86" s="40">
        <v>1500</v>
      </c>
      <c r="R86" s="77">
        <f>SUM(F86:Q86)</f>
        <v>18000</v>
      </c>
    </row>
    <row r="87" spans="1:18" x14ac:dyDescent="0.2">
      <c r="A87" s="99"/>
      <c r="B87" s="99"/>
      <c r="C87" s="17" t="s">
        <v>0</v>
      </c>
      <c r="D87" s="17"/>
      <c r="E87" s="17"/>
      <c r="F87" s="19">
        <f t="shared" ref="F87:Q87" si="7">SUM(F86)</f>
        <v>1500</v>
      </c>
      <c r="G87" s="19">
        <f t="shared" si="7"/>
        <v>1500</v>
      </c>
      <c r="H87" s="19">
        <f t="shared" si="7"/>
        <v>1500</v>
      </c>
      <c r="I87" s="19">
        <f t="shared" si="7"/>
        <v>1500</v>
      </c>
      <c r="J87" s="19">
        <f t="shared" si="7"/>
        <v>1500</v>
      </c>
      <c r="K87" s="19">
        <f t="shared" si="7"/>
        <v>1500</v>
      </c>
      <c r="L87" s="19">
        <f t="shared" si="7"/>
        <v>1500</v>
      </c>
      <c r="M87" s="19">
        <f t="shared" si="7"/>
        <v>1500</v>
      </c>
      <c r="N87" s="19">
        <f t="shared" si="7"/>
        <v>1500</v>
      </c>
      <c r="O87" s="19">
        <f t="shared" si="7"/>
        <v>1500</v>
      </c>
      <c r="P87" s="19">
        <f t="shared" si="7"/>
        <v>1500</v>
      </c>
      <c r="Q87" s="19">
        <f t="shared" si="7"/>
        <v>1500</v>
      </c>
      <c r="R87" s="19">
        <f>SUM(F87:Q87)</f>
        <v>18000</v>
      </c>
    </row>
    <row r="88" spans="1:18" s="49" customFormat="1" ht="11.25" customHeight="1" x14ac:dyDescent="0.2">
      <c r="K88" s="131"/>
      <c r="R88" s="53"/>
    </row>
    <row r="89" spans="1:18" ht="11.25" customHeight="1" x14ac:dyDescent="0.2">
      <c r="A89" s="147" t="s">
        <v>4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</row>
    <row r="90" spans="1:18" s="4" customFormat="1" x14ac:dyDescent="0.2">
      <c r="A90" s="5"/>
      <c r="B90" s="5"/>
      <c r="C90" s="6" t="s">
        <v>272</v>
      </c>
      <c r="D90" s="10" t="s">
        <v>63</v>
      </c>
      <c r="E90" s="15" t="s">
        <v>16</v>
      </c>
      <c r="F90" s="7">
        <v>778.38</v>
      </c>
      <c r="G90" s="7">
        <v>778.38</v>
      </c>
      <c r="H90" s="7">
        <v>778.38</v>
      </c>
      <c r="I90" s="7">
        <v>778.38</v>
      </c>
      <c r="J90" s="7">
        <v>778.38</v>
      </c>
      <c r="K90" s="130">
        <v>778.38</v>
      </c>
      <c r="L90" s="7">
        <v>778.38</v>
      </c>
      <c r="M90" s="7">
        <v>778.38</v>
      </c>
      <c r="N90" s="7">
        <v>778.38</v>
      </c>
      <c r="O90" s="7">
        <v>778.38</v>
      </c>
      <c r="P90" s="7">
        <v>778.38</v>
      </c>
      <c r="Q90" s="7">
        <v>778.38</v>
      </c>
      <c r="R90" s="77">
        <f>SUM(F90:Q90)</f>
        <v>9340.56</v>
      </c>
    </row>
    <row r="91" spans="1:18" s="4" customFormat="1" hidden="1" x14ac:dyDescent="0.2">
      <c r="A91" s="104"/>
      <c r="B91" s="104"/>
      <c r="C91" s="6" t="s">
        <v>242</v>
      </c>
      <c r="D91" s="10" t="s">
        <v>243</v>
      </c>
      <c r="E91" s="15" t="s">
        <v>244</v>
      </c>
      <c r="F91" s="7"/>
      <c r="G91" s="7"/>
      <c r="H91" s="7"/>
      <c r="I91" s="7"/>
      <c r="J91" s="7"/>
      <c r="K91" s="130"/>
      <c r="L91" s="7"/>
      <c r="M91" s="7"/>
      <c r="N91" s="7"/>
      <c r="O91" s="7"/>
      <c r="P91" s="7"/>
      <c r="Q91" s="7"/>
      <c r="R91" s="77">
        <f>SUM(F91:Q91)</f>
        <v>0</v>
      </c>
    </row>
    <row r="92" spans="1:18" x14ac:dyDescent="0.2">
      <c r="A92" s="99"/>
      <c r="B92" s="99"/>
      <c r="C92" s="17" t="s">
        <v>0</v>
      </c>
      <c r="D92" s="17"/>
      <c r="E92" s="17"/>
      <c r="F92" s="11">
        <f>SUM(F90)</f>
        <v>778.38</v>
      </c>
      <c r="G92" s="19">
        <f>SUM(G90)</f>
        <v>778.38</v>
      </c>
      <c r="H92" s="19">
        <f t="shared" ref="H92:J92" si="8">SUM(H90)</f>
        <v>778.38</v>
      </c>
      <c r="I92" s="19">
        <f t="shared" si="8"/>
        <v>778.38</v>
      </c>
      <c r="J92" s="19">
        <f t="shared" si="8"/>
        <v>778.38</v>
      </c>
      <c r="K92" s="19">
        <f>SUM(K90:K91)</f>
        <v>778.38</v>
      </c>
      <c r="L92" s="19">
        <f t="shared" ref="L92:Q92" si="9">SUM(L90:L91)</f>
        <v>778.38</v>
      </c>
      <c r="M92" s="19">
        <f t="shared" si="9"/>
        <v>778.38</v>
      </c>
      <c r="N92" s="19">
        <f t="shared" si="9"/>
        <v>778.38</v>
      </c>
      <c r="O92" s="19">
        <f t="shared" si="9"/>
        <v>778.38</v>
      </c>
      <c r="P92" s="19">
        <f t="shared" si="9"/>
        <v>778.38</v>
      </c>
      <c r="Q92" s="19">
        <f t="shared" si="9"/>
        <v>778.38</v>
      </c>
      <c r="R92" s="19">
        <f>SUM(F92:Q92)</f>
        <v>9340.56</v>
      </c>
    </row>
    <row r="93" spans="1:18" s="49" customFormat="1" ht="11.25" customHeight="1" x14ac:dyDescent="0.2">
      <c r="K93" s="131"/>
      <c r="R93" s="53"/>
    </row>
    <row r="94" spans="1:18" ht="11.25" customHeight="1" x14ac:dyDescent="0.2">
      <c r="A94" s="147" t="s">
        <v>5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</row>
    <row r="95" spans="1:18" ht="22.5" customHeight="1" x14ac:dyDescent="0.2">
      <c r="A95" s="13" t="s">
        <v>14</v>
      </c>
      <c r="B95" s="13" t="s">
        <v>14</v>
      </c>
      <c r="C95" s="6" t="s">
        <v>197</v>
      </c>
      <c r="D95" s="87" t="s">
        <v>221</v>
      </c>
      <c r="E95" s="15" t="s">
        <v>65</v>
      </c>
      <c r="F95" s="7">
        <v>22171.09</v>
      </c>
      <c r="G95" s="7">
        <v>22171.09</v>
      </c>
      <c r="H95" s="7">
        <v>22171.09</v>
      </c>
      <c r="I95" s="8">
        <v>22171.09</v>
      </c>
      <c r="J95" s="9">
        <v>22171.09</v>
      </c>
      <c r="K95" s="129">
        <v>22171.09</v>
      </c>
      <c r="L95" s="9">
        <v>22171.09</v>
      </c>
      <c r="M95" s="9">
        <v>22171.09</v>
      </c>
      <c r="N95" s="9">
        <v>22171.09</v>
      </c>
      <c r="O95" s="9">
        <v>24388.19</v>
      </c>
      <c r="P95" s="9">
        <v>24388.19</v>
      </c>
      <c r="Q95" s="9">
        <v>24388.19</v>
      </c>
      <c r="R95" s="52">
        <f>SUM(F95:Q95)</f>
        <v>272704.38</v>
      </c>
    </row>
    <row r="96" spans="1:18" x14ac:dyDescent="0.2">
      <c r="A96" s="99"/>
      <c r="B96" s="99"/>
      <c r="C96" s="17" t="s">
        <v>0</v>
      </c>
      <c r="D96" s="17"/>
      <c r="E96" s="17"/>
      <c r="F96" s="19">
        <f t="shared" ref="F96:Q96" si="10">SUM(F95:F95)</f>
        <v>22171.09</v>
      </c>
      <c r="G96" s="19">
        <f t="shared" si="10"/>
        <v>22171.09</v>
      </c>
      <c r="H96" s="19">
        <f t="shared" si="10"/>
        <v>22171.09</v>
      </c>
      <c r="I96" s="19">
        <f t="shared" si="10"/>
        <v>22171.09</v>
      </c>
      <c r="J96" s="19">
        <f t="shared" si="10"/>
        <v>22171.09</v>
      </c>
      <c r="K96" s="19">
        <f t="shared" si="10"/>
        <v>22171.09</v>
      </c>
      <c r="L96" s="19">
        <f t="shared" si="10"/>
        <v>22171.09</v>
      </c>
      <c r="M96" s="19">
        <f t="shared" si="10"/>
        <v>22171.09</v>
      </c>
      <c r="N96" s="19">
        <f t="shared" si="10"/>
        <v>22171.09</v>
      </c>
      <c r="O96" s="19">
        <f t="shared" si="10"/>
        <v>24388.19</v>
      </c>
      <c r="P96" s="19">
        <f t="shared" si="10"/>
        <v>24388.19</v>
      </c>
      <c r="Q96" s="19">
        <f t="shared" si="10"/>
        <v>24388.19</v>
      </c>
      <c r="R96" s="19">
        <f>SUM(F96:Q96)</f>
        <v>272704.38</v>
      </c>
    </row>
    <row r="97" spans="1:18" s="49" customFormat="1" ht="11.25" customHeight="1" x14ac:dyDescent="0.2">
      <c r="K97" s="131"/>
      <c r="R97" s="53"/>
    </row>
    <row r="98" spans="1:18" x14ac:dyDescent="0.2">
      <c r="A98" s="101" t="s">
        <v>60</v>
      </c>
      <c r="B98" s="101" t="s">
        <v>61</v>
      </c>
      <c r="C98" s="147" t="s">
        <v>6</v>
      </c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</row>
    <row r="99" spans="1:18" ht="22.5" hidden="1" x14ac:dyDescent="0.2">
      <c r="A99" s="6" t="s">
        <v>20</v>
      </c>
      <c r="B99" s="6" t="s">
        <v>21</v>
      </c>
      <c r="C99" s="21" t="s">
        <v>172</v>
      </c>
      <c r="D99" s="21" t="s">
        <v>173</v>
      </c>
      <c r="E99" s="21" t="s">
        <v>22</v>
      </c>
      <c r="F99" s="59"/>
      <c r="G99" s="59"/>
      <c r="H99" s="59"/>
      <c r="I99" s="15"/>
      <c r="J99" s="59"/>
      <c r="K99" s="132"/>
      <c r="L99" s="59"/>
      <c r="M99" s="59"/>
      <c r="N99" s="59"/>
      <c r="O99" s="59"/>
      <c r="P99" s="59"/>
      <c r="Q99" s="59">
        <v>0</v>
      </c>
      <c r="R99" s="77">
        <f>SUM(F99:Q99)</f>
        <v>0</v>
      </c>
    </row>
    <row r="100" spans="1:18" ht="22.5" x14ac:dyDescent="0.2">
      <c r="A100" s="122"/>
      <c r="B100" s="122"/>
      <c r="C100" s="21" t="s">
        <v>240</v>
      </c>
      <c r="D100" s="21" t="s">
        <v>241</v>
      </c>
      <c r="E100" s="21" t="s">
        <v>22</v>
      </c>
      <c r="F100" s="59">
        <v>34</v>
      </c>
      <c r="G100" s="59">
        <v>34</v>
      </c>
      <c r="H100" s="59">
        <v>38</v>
      </c>
      <c r="I100" s="15">
        <v>38</v>
      </c>
      <c r="J100" s="59">
        <v>38</v>
      </c>
      <c r="K100" s="132">
        <v>38</v>
      </c>
      <c r="L100" s="59">
        <v>38</v>
      </c>
      <c r="M100" s="59">
        <v>38</v>
      </c>
      <c r="N100" s="59">
        <v>38</v>
      </c>
      <c r="O100" s="59">
        <v>38</v>
      </c>
      <c r="P100" s="59">
        <v>38</v>
      </c>
      <c r="Q100" s="59">
        <v>38</v>
      </c>
      <c r="R100" s="77">
        <f>SUM(F100:Q100)</f>
        <v>448</v>
      </c>
    </row>
    <row r="101" spans="1:18" x14ac:dyDescent="0.2">
      <c r="A101" s="99"/>
      <c r="B101" s="99"/>
      <c r="C101" s="17" t="s">
        <v>0</v>
      </c>
      <c r="D101" s="17"/>
      <c r="E101" s="17"/>
      <c r="F101" s="22">
        <f t="shared" ref="F101:G101" si="11">SUM(F99:F100)</f>
        <v>34</v>
      </c>
      <c r="G101" s="22">
        <f t="shared" si="11"/>
        <v>34</v>
      </c>
      <c r="H101" s="22">
        <f>SUM(H99:H100)</f>
        <v>38</v>
      </c>
      <c r="I101" s="22">
        <f t="shared" ref="I101:Q101" si="12">SUM(I99:I100)</f>
        <v>38</v>
      </c>
      <c r="J101" s="22">
        <f t="shared" si="12"/>
        <v>38</v>
      </c>
      <c r="K101" s="22">
        <f t="shared" si="12"/>
        <v>38</v>
      </c>
      <c r="L101" s="22">
        <f t="shared" si="12"/>
        <v>38</v>
      </c>
      <c r="M101" s="22">
        <f t="shared" si="12"/>
        <v>38</v>
      </c>
      <c r="N101" s="22">
        <f t="shared" si="12"/>
        <v>38</v>
      </c>
      <c r="O101" s="22">
        <f t="shared" si="12"/>
        <v>38</v>
      </c>
      <c r="P101" s="22">
        <f t="shared" si="12"/>
        <v>38</v>
      </c>
      <c r="Q101" s="22">
        <f t="shared" si="12"/>
        <v>38</v>
      </c>
      <c r="R101" s="22">
        <f>SUM(F101:Q101)</f>
        <v>448</v>
      </c>
    </row>
    <row r="102" spans="1:18" s="49" customFormat="1" ht="11.25" customHeight="1" x14ac:dyDescent="0.2">
      <c r="K102" s="131"/>
      <c r="R102" s="53"/>
    </row>
    <row r="103" spans="1:18" x14ac:dyDescent="0.2">
      <c r="A103" s="95"/>
      <c r="B103" s="95"/>
      <c r="C103" s="147" t="s">
        <v>7</v>
      </c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</row>
    <row r="104" spans="1:18" ht="22.5" x14ac:dyDescent="0.2">
      <c r="A104" s="73"/>
      <c r="B104" s="73"/>
      <c r="C104" s="20" t="s">
        <v>195</v>
      </c>
      <c r="D104" s="91" t="s">
        <v>222</v>
      </c>
      <c r="E104" s="20" t="s">
        <v>66</v>
      </c>
      <c r="F104" s="7">
        <v>2360.3000000000002</v>
      </c>
      <c r="G104" s="7">
        <v>2360.3000000000002</v>
      </c>
      <c r="H104" s="7">
        <v>2360.3000000000002</v>
      </c>
      <c r="I104" s="7">
        <v>2360.3000000000002</v>
      </c>
      <c r="J104" s="7">
        <v>2360.3000000000002</v>
      </c>
      <c r="K104" s="130">
        <v>2360.3000000000002</v>
      </c>
      <c r="L104" s="7">
        <v>2360.3000000000002</v>
      </c>
      <c r="M104" s="7">
        <v>2360.3000000000002</v>
      </c>
      <c r="N104" s="7">
        <v>2360.3000000000002</v>
      </c>
      <c r="O104" s="7">
        <v>2360.3000000000002</v>
      </c>
      <c r="P104" s="7">
        <v>2572.7199999999998</v>
      </c>
      <c r="Q104" s="7">
        <v>2572.7199999999998</v>
      </c>
      <c r="R104" s="77">
        <f>SUM(F104:Q104)</f>
        <v>28748.44</v>
      </c>
    </row>
    <row r="105" spans="1:18" x14ac:dyDescent="0.2">
      <c r="A105" s="102" t="s">
        <v>20</v>
      </c>
      <c r="B105" s="102" t="s">
        <v>21</v>
      </c>
      <c r="C105" s="17" t="s">
        <v>0</v>
      </c>
      <c r="D105" s="17"/>
      <c r="E105" s="17"/>
      <c r="F105" s="19">
        <f t="shared" ref="F105:R105" si="13">SUM(F104:F104)</f>
        <v>2360.3000000000002</v>
      </c>
      <c r="G105" s="19">
        <f t="shared" si="13"/>
        <v>2360.3000000000002</v>
      </c>
      <c r="H105" s="19">
        <f t="shared" si="13"/>
        <v>2360.3000000000002</v>
      </c>
      <c r="I105" s="19">
        <f t="shared" si="13"/>
        <v>2360.3000000000002</v>
      </c>
      <c r="J105" s="19">
        <f t="shared" si="13"/>
        <v>2360.3000000000002</v>
      </c>
      <c r="K105" s="19">
        <f t="shared" si="13"/>
        <v>2360.3000000000002</v>
      </c>
      <c r="L105" s="19">
        <f t="shared" si="13"/>
        <v>2360.3000000000002</v>
      </c>
      <c r="M105" s="19">
        <f t="shared" si="13"/>
        <v>2360.3000000000002</v>
      </c>
      <c r="N105" s="19">
        <f t="shared" si="13"/>
        <v>2360.3000000000002</v>
      </c>
      <c r="O105" s="19">
        <f t="shared" si="13"/>
        <v>2360.3000000000002</v>
      </c>
      <c r="P105" s="19">
        <f t="shared" si="13"/>
        <v>2572.7199999999998</v>
      </c>
      <c r="Q105" s="19">
        <f t="shared" si="13"/>
        <v>2572.7199999999998</v>
      </c>
      <c r="R105" s="19">
        <f t="shared" si="13"/>
        <v>28748.44</v>
      </c>
    </row>
    <row r="106" spans="1:18" s="50" customFormat="1" ht="11.25" customHeight="1" x14ac:dyDescent="0.2">
      <c r="K106" s="133"/>
      <c r="R106" s="47"/>
    </row>
    <row r="107" spans="1:18" hidden="1" x14ac:dyDescent="0.2">
      <c r="A107" s="95"/>
      <c r="B107" s="95"/>
      <c r="C107" s="147" t="s">
        <v>8</v>
      </c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</row>
    <row r="108" spans="1:18" ht="22.5" hidden="1" x14ac:dyDescent="0.2">
      <c r="A108" s="43" t="s">
        <v>7</v>
      </c>
      <c r="B108" s="43"/>
      <c r="C108" s="6" t="s">
        <v>174</v>
      </c>
      <c r="D108" s="6" t="s">
        <v>175</v>
      </c>
      <c r="E108" s="6" t="s">
        <v>23</v>
      </c>
      <c r="F108" s="7"/>
      <c r="G108" s="7"/>
      <c r="H108" s="7">
        <v>0</v>
      </c>
      <c r="I108" s="7">
        <v>0</v>
      </c>
      <c r="J108" s="7">
        <v>0</v>
      </c>
      <c r="K108" s="130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8">
        <v>0</v>
      </c>
      <c r="R108" s="52">
        <f>SUM(F108:Q108)</f>
        <v>0</v>
      </c>
    </row>
    <row r="109" spans="1:18" hidden="1" x14ac:dyDescent="0.2">
      <c r="A109" s="103" t="s">
        <v>18</v>
      </c>
      <c r="B109" s="104" t="s">
        <v>15</v>
      </c>
      <c r="C109" s="17" t="s">
        <v>0</v>
      </c>
      <c r="D109" s="17"/>
      <c r="E109" s="17"/>
      <c r="F109" s="19">
        <f>SUM(F108)</f>
        <v>0</v>
      </c>
      <c r="G109" s="19">
        <f>SUM(G108)</f>
        <v>0</v>
      </c>
      <c r="H109" s="19">
        <f t="shared" ref="H109:Q109" si="14">SUM(H108)</f>
        <v>0</v>
      </c>
      <c r="I109" s="19">
        <f t="shared" si="14"/>
        <v>0</v>
      </c>
      <c r="J109" s="19">
        <f t="shared" si="14"/>
        <v>0</v>
      </c>
      <c r="K109" s="19">
        <f t="shared" si="14"/>
        <v>0</v>
      </c>
      <c r="L109" s="19">
        <f t="shared" si="14"/>
        <v>0</v>
      </c>
      <c r="M109" s="19">
        <f t="shared" si="14"/>
        <v>0</v>
      </c>
      <c r="N109" s="19">
        <f t="shared" si="14"/>
        <v>0</v>
      </c>
      <c r="O109" s="19">
        <f t="shared" si="14"/>
        <v>0</v>
      </c>
      <c r="P109" s="19">
        <f t="shared" si="14"/>
        <v>0</v>
      </c>
      <c r="Q109" s="19">
        <f t="shared" si="14"/>
        <v>0</v>
      </c>
      <c r="R109" s="19">
        <f>SUM(F109:Q109)</f>
        <v>0</v>
      </c>
    </row>
    <row r="110" spans="1:18" s="49" customFormat="1" ht="11.25" customHeight="1" x14ac:dyDescent="0.2">
      <c r="K110" s="131"/>
      <c r="R110" s="53"/>
    </row>
    <row r="111" spans="1:18" x14ac:dyDescent="0.2">
      <c r="A111" s="95"/>
      <c r="B111" s="95"/>
      <c r="C111" s="147" t="s">
        <v>9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</row>
    <row r="112" spans="1:18" ht="22.5" hidden="1" x14ac:dyDescent="0.2">
      <c r="A112" s="12"/>
      <c r="B112" s="12"/>
      <c r="C112" s="70" t="s">
        <v>230</v>
      </c>
      <c r="D112" s="94" t="s">
        <v>231</v>
      </c>
      <c r="E112" s="6" t="s">
        <v>19</v>
      </c>
      <c r="F112" s="81"/>
      <c r="G112" s="81"/>
      <c r="H112" s="81"/>
      <c r="I112" s="40"/>
      <c r="J112" s="40"/>
      <c r="K112" s="125"/>
      <c r="L112" s="40"/>
      <c r="M112" s="40"/>
      <c r="N112" s="40"/>
      <c r="O112" s="40"/>
      <c r="P112" s="40"/>
      <c r="Q112" s="40">
        <v>0</v>
      </c>
      <c r="R112" s="78">
        <f>SUM(F112:Q112)</f>
        <v>0</v>
      </c>
    </row>
    <row r="113" spans="1:18" ht="22.5" x14ac:dyDescent="0.2">
      <c r="A113" s="105"/>
      <c r="B113" s="105"/>
      <c r="C113" s="70" t="s">
        <v>238</v>
      </c>
      <c r="D113" s="94" t="s">
        <v>239</v>
      </c>
      <c r="E113" s="6" t="s">
        <v>19</v>
      </c>
      <c r="F113" s="81">
        <v>1850</v>
      </c>
      <c r="G113" s="81">
        <v>1850</v>
      </c>
      <c r="H113" s="81">
        <v>1850</v>
      </c>
      <c r="I113" s="40">
        <v>1850</v>
      </c>
      <c r="J113" s="40">
        <v>1850</v>
      </c>
      <c r="K113" s="125">
        <v>1850</v>
      </c>
      <c r="L113" s="40">
        <v>1850</v>
      </c>
      <c r="M113" s="40">
        <v>1850</v>
      </c>
      <c r="N113" s="40">
        <v>1850</v>
      </c>
      <c r="O113" s="40">
        <v>1850</v>
      </c>
      <c r="P113" s="40">
        <v>1850</v>
      </c>
      <c r="Q113" s="40">
        <v>1850</v>
      </c>
      <c r="R113" s="78">
        <f>SUM(F113:Q113)</f>
        <v>22200</v>
      </c>
    </row>
    <row r="114" spans="1:18" x14ac:dyDescent="0.2">
      <c r="A114" s="105"/>
      <c r="B114" s="105"/>
      <c r="C114" s="70" t="s">
        <v>259</v>
      </c>
      <c r="D114" s="94" t="s">
        <v>260</v>
      </c>
      <c r="E114" s="6" t="s">
        <v>261</v>
      </c>
      <c r="F114" s="81">
        <v>10979.96</v>
      </c>
      <c r="G114" s="81">
        <v>10979.96</v>
      </c>
      <c r="H114" s="81">
        <v>10979.96</v>
      </c>
      <c r="I114" s="40">
        <v>10979.96</v>
      </c>
      <c r="J114" s="40">
        <v>10979.96</v>
      </c>
      <c r="K114" s="125">
        <v>10979.96</v>
      </c>
      <c r="L114" s="40">
        <v>10979.96</v>
      </c>
      <c r="M114" s="40">
        <v>10979.96</v>
      </c>
      <c r="N114" s="40">
        <v>12041.72</v>
      </c>
      <c r="O114" s="40">
        <v>12041.72</v>
      </c>
      <c r="P114" s="40">
        <v>12041.72</v>
      </c>
      <c r="Q114" s="40">
        <v>12041.72</v>
      </c>
      <c r="R114" s="78">
        <f>SUM(F114:Q114)</f>
        <v>136006.56</v>
      </c>
    </row>
    <row r="115" spans="1:18" x14ac:dyDescent="0.2">
      <c r="A115" s="105"/>
      <c r="B115" s="105"/>
      <c r="C115" s="70" t="s">
        <v>279</v>
      </c>
      <c r="D115" s="94" t="s">
        <v>280</v>
      </c>
      <c r="E115" s="6" t="s">
        <v>281</v>
      </c>
      <c r="F115" s="81"/>
      <c r="G115" s="81"/>
      <c r="H115" s="81"/>
      <c r="I115" s="40"/>
      <c r="J115" s="40"/>
      <c r="K115" s="125">
        <v>954.55</v>
      </c>
      <c r="L115" s="40"/>
      <c r="M115" s="40">
        <v>0</v>
      </c>
      <c r="N115" s="40"/>
      <c r="O115" s="40"/>
      <c r="P115" s="40"/>
      <c r="Q115" s="40"/>
      <c r="R115" s="78">
        <f>SUM(F115:Q115)</f>
        <v>954.55</v>
      </c>
    </row>
    <row r="116" spans="1:18" x14ac:dyDescent="0.2">
      <c r="A116" s="105"/>
      <c r="B116" s="105"/>
      <c r="C116" s="17" t="s">
        <v>0</v>
      </c>
      <c r="D116" s="17"/>
      <c r="E116" s="17"/>
      <c r="F116" s="19">
        <f t="shared" ref="F116:I116" si="15">SUM(F112:F114)</f>
        <v>12829.96</v>
      </c>
      <c r="G116" s="19">
        <f t="shared" si="15"/>
        <v>12829.96</v>
      </c>
      <c r="H116" s="19">
        <f t="shared" si="15"/>
        <v>12829.96</v>
      </c>
      <c r="I116" s="19">
        <f t="shared" si="15"/>
        <v>12829.96</v>
      </c>
      <c r="J116" s="19">
        <f>SUM(J112:J114)</f>
        <v>12829.96</v>
      </c>
      <c r="K116" s="19">
        <f>SUM(K112:K115)</f>
        <v>13784.509999999998</v>
      </c>
      <c r="L116" s="19">
        <f t="shared" ref="L116:Q116" si="16">SUM(L112:L114)</f>
        <v>12829.96</v>
      </c>
      <c r="M116" s="19">
        <f>SUM(M112:M115)</f>
        <v>12829.96</v>
      </c>
      <c r="N116" s="19">
        <f t="shared" si="16"/>
        <v>13891.72</v>
      </c>
      <c r="O116" s="19">
        <f t="shared" si="16"/>
        <v>13891.72</v>
      </c>
      <c r="P116" s="19">
        <f t="shared" si="16"/>
        <v>13891.72</v>
      </c>
      <c r="Q116" s="19">
        <f t="shared" si="16"/>
        <v>13891.72</v>
      </c>
      <c r="R116" s="19">
        <f>SUM(F116:Q116)</f>
        <v>159161.10999999999</v>
      </c>
    </row>
    <row r="117" spans="1:18" s="49" customFormat="1" ht="11.25" customHeight="1" x14ac:dyDescent="0.2">
      <c r="K117" s="131"/>
      <c r="R117" s="53"/>
    </row>
    <row r="118" spans="1:18" x14ac:dyDescent="0.2">
      <c r="A118" s="95"/>
      <c r="B118" s="95"/>
      <c r="C118" s="147" t="s">
        <v>70</v>
      </c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</row>
    <row r="119" spans="1:18" x14ac:dyDescent="0.2">
      <c r="A119" s="16"/>
      <c r="B119" s="16"/>
      <c r="C119" s="6" t="s">
        <v>177</v>
      </c>
      <c r="D119" s="10" t="s">
        <v>178</v>
      </c>
      <c r="E119" s="6" t="s">
        <v>88</v>
      </c>
      <c r="F119" s="24">
        <v>0</v>
      </c>
      <c r="G119" s="24">
        <v>27100</v>
      </c>
      <c r="H119" s="24">
        <v>13550</v>
      </c>
      <c r="I119" s="24">
        <f>6775+6775</f>
        <v>13550</v>
      </c>
      <c r="J119" s="24">
        <v>0</v>
      </c>
      <c r="K119" s="42">
        <v>27100</v>
      </c>
      <c r="L119" s="24">
        <v>13550</v>
      </c>
      <c r="M119" s="24">
        <v>13550</v>
      </c>
      <c r="N119" s="24">
        <v>13550</v>
      </c>
      <c r="O119" s="24">
        <v>13550</v>
      </c>
      <c r="P119" s="24">
        <v>13550</v>
      </c>
      <c r="Q119" s="24">
        <v>13550</v>
      </c>
      <c r="R119" s="75">
        <f>SUM(F119:Q119)</f>
        <v>162600</v>
      </c>
    </row>
    <row r="120" spans="1:18" hidden="1" x14ac:dyDescent="0.2">
      <c r="A120" s="5"/>
      <c r="B120" s="5"/>
      <c r="C120" s="6" t="s">
        <v>200</v>
      </c>
      <c r="D120" s="87" t="s">
        <v>223</v>
      </c>
      <c r="E120" s="6" t="s">
        <v>88</v>
      </c>
      <c r="F120" s="7"/>
      <c r="G120" s="7"/>
      <c r="H120" s="7"/>
      <c r="I120" s="7"/>
      <c r="J120" s="7"/>
      <c r="K120" s="130"/>
      <c r="L120" s="7"/>
      <c r="M120" s="7"/>
      <c r="N120" s="7"/>
      <c r="O120" s="7"/>
      <c r="P120" s="7"/>
      <c r="Q120" s="7"/>
      <c r="R120" s="75">
        <f>SUM(F120:Q120)</f>
        <v>0</v>
      </c>
    </row>
    <row r="121" spans="1:18" x14ac:dyDescent="0.2">
      <c r="A121" s="104"/>
      <c r="B121" s="104"/>
      <c r="C121" s="55" t="s">
        <v>298</v>
      </c>
      <c r="D121" s="87" t="s">
        <v>299</v>
      </c>
      <c r="E121" s="6" t="s">
        <v>300</v>
      </c>
      <c r="F121" s="7"/>
      <c r="G121" s="7"/>
      <c r="H121" s="7"/>
      <c r="I121" s="7">
        <f>2050+1627</f>
        <v>3677</v>
      </c>
      <c r="J121" s="7">
        <v>1126</v>
      </c>
      <c r="K121" s="130">
        <v>1126</v>
      </c>
      <c r="L121" s="7">
        <v>1076</v>
      </c>
      <c r="M121" s="7">
        <v>1076</v>
      </c>
      <c r="N121" s="7">
        <v>1076</v>
      </c>
      <c r="O121" s="7">
        <v>1076</v>
      </c>
      <c r="P121" s="7">
        <v>1076</v>
      </c>
      <c r="Q121" s="7">
        <v>1076</v>
      </c>
      <c r="R121" s="75">
        <f>SUM(F121:Q121)</f>
        <v>12385</v>
      </c>
    </row>
    <row r="122" spans="1:18" x14ac:dyDescent="0.2">
      <c r="A122" s="99"/>
      <c r="B122" s="99"/>
      <c r="C122" s="17" t="s">
        <v>0</v>
      </c>
      <c r="D122" s="17"/>
      <c r="E122" s="17"/>
      <c r="F122" s="19">
        <f>SUM(F119:F120)</f>
        <v>0</v>
      </c>
      <c r="G122" s="19">
        <f t="shared" ref="G122:H122" si="17">SUM(G119:G120)</f>
        <v>27100</v>
      </c>
      <c r="H122" s="19">
        <f t="shared" si="17"/>
        <v>13550</v>
      </c>
      <c r="I122" s="19">
        <f>SUM(I119:I121)</f>
        <v>17227</v>
      </c>
      <c r="J122" s="19">
        <f>SUM(J119:J121)</f>
        <v>1126</v>
      </c>
      <c r="K122" s="19">
        <f>SUM(K119:K121)</f>
        <v>28226</v>
      </c>
      <c r="L122" s="19">
        <f t="shared" ref="L122:Q122" si="18">SUM(L119:L121)</f>
        <v>14626</v>
      </c>
      <c r="M122" s="19">
        <f t="shared" si="18"/>
        <v>14626</v>
      </c>
      <c r="N122" s="19">
        <f t="shared" si="18"/>
        <v>14626</v>
      </c>
      <c r="O122" s="19">
        <f t="shared" si="18"/>
        <v>14626</v>
      </c>
      <c r="P122" s="19">
        <f t="shared" si="18"/>
        <v>14626</v>
      </c>
      <c r="Q122" s="19">
        <f t="shared" si="18"/>
        <v>14626</v>
      </c>
      <c r="R122" s="19">
        <f>SUM(F122:Q122)</f>
        <v>174985</v>
      </c>
    </row>
    <row r="123" spans="1:18" s="49" customFormat="1" ht="11.25" customHeight="1" x14ac:dyDescent="0.2">
      <c r="K123" s="131"/>
      <c r="R123" s="53"/>
    </row>
    <row r="124" spans="1:18" ht="11.25" customHeight="1" x14ac:dyDescent="0.2">
      <c r="A124" s="95"/>
      <c r="B124" s="95"/>
      <c r="C124" s="147" t="s">
        <v>57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</row>
    <row r="125" spans="1:18" x14ac:dyDescent="0.2">
      <c r="A125" s="16"/>
      <c r="B125" s="16"/>
      <c r="C125" s="6" t="s">
        <v>196</v>
      </c>
      <c r="D125" s="87" t="s">
        <v>224</v>
      </c>
      <c r="E125" s="20" t="s">
        <v>58</v>
      </c>
      <c r="F125" s="7">
        <v>2300.66</v>
      </c>
      <c r="G125" s="7">
        <v>2300.66</v>
      </c>
      <c r="H125" s="7">
        <v>2300.66</v>
      </c>
      <c r="I125" s="7">
        <v>2300.66</v>
      </c>
      <c r="J125" s="7">
        <v>2300.66</v>
      </c>
      <c r="K125" s="130">
        <v>2300.66</v>
      </c>
      <c r="L125" s="7">
        <v>2300.66</v>
      </c>
      <c r="M125" s="7">
        <v>2300.66</v>
      </c>
      <c r="N125" s="7">
        <v>2300.66</v>
      </c>
      <c r="O125" s="7">
        <v>2300.66</v>
      </c>
      <c r="P125" s="7">
        <v>2300.66</v>
      </c>
      <c r="Q125" s="7">
        <v>2300.66</v>
      </c>
      <c r="R125" s="77">
        <f>SUM(F125:Q125)</f>
        <v>27607.919999999998</v>
      </c>
    </row>
    <row r="126" spans="1:18" x14ac:dyDescent="0.2">
      <c r="A126" s="99"/>
      <c r="B126" s="99"/>
      <c r="C126" s="17" t="s">
        <v>0</v>
      </c>
      <c r="D126" s="17"/>
      <c r="E126" s="17"/>
      <c r="F126" s="19">
        <f t="shared" ref="F126:R126" si="19">SUM(F125:F125)</f>
        <v>2300.66</v>
      </c>
      <c r="G126" s="19">
        <f t="shared" si="19"/>
        <v>2300.66</v>
      </c>
      <c r="H126" s="19">
        <f t="shared" si="19"/>
        <v>2300.66</v>
      </c>
      <c r="I126" s="19">
        <f t="shared" si="19"/>
        <v>2300.66</v>
      </c>
      <c r="J126" s="19">
        <f t="shared" si="19"/>
        <v>2300.66</v>
      </c>
      <c r="K126" s="19">
        <f t="shared" si="19"/>
        <v>2300.66</v>
      </c>
      <c r="L126" s="19">
        <f t="shared" si="19"/>
        <v>2300.66</v>
      </c>
      <c r="M126" s="19">
        <f t="shared" si="19"/>
        <v>2300.66</v>
      </c>
      <c r="N126" s="19">
        <f t="shared" si="19"/>
        <v>2300.66</v>
      </c>
      <c r="O126" s="19">
        <f t="shared" si="19"/>
        <v>2300.66</v>
      </c>
      <c r="P126" s="19">
        <f t="shared" si="19"/>
        <v>2300.66</v>
      </c>
      <c r="Q126" s="19">
        <f t="shared" si="19"/>
        <v>2300.66</v>
      </c>
      <c r="R126" s="19">
        <f t="shared" si="19"/>
        <v>27607.919999999998</v>
      </c>
    </row>
    <row r="127" spans="1:18" s="49" customFormat="1" ht="11.25" customHeight="1" x14ac:dyDescent="0.2">
      <c r="K127" s="131"/>
      <c r="R127" s="53"/>
    </row>
    <row r="128" spans="1:18" x14ac:dyDescent="0.2">
      <c r="A128" s="95"/>
      <c r="B128" s="95"/>
      <c r="C128" s="145" t="s">
        <v>62</v>
      </c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</row>
    <row r="129" spans="1:18" ht="22.5" hidden="1" x14ac:dyDescent="0.2">
      <c r="A129" s="44"/>
      <c r="B129" s="44"/>
      <c r="C129" s="38" t="s">
        <v>76</v>
      </c>
      <c r="D129" s="27" t="s">
        <v>73</v>
      </c>
      <c r="E129" s="15" t="s">
        <v>89</v>
      </c>
      <c r="F129" s="24"/>
      <c r="G129" s="24"/>
      <c r="H129" s="24"/>
      <c r="I129" s="25"/>
      <c r="J129" s="26"/>
      <c r="K129" s="134"/>
      <c r="L129" s="26"/>
      <c r="M129" s="26"/>
      <c r="N129" s="26"/>
      <c r="O129" s="26"/>
      <c r="P129" s="26"/>
      <c r="Q129" s="25">
        <v>0</v>
      </c>
      <c r="R129" s="75">
        <f>SUM(F129:Q129)</f>
        <v>0</v>
      </c>
    </row>
    <row r="130" spans="1:18" ht="22.5" x14ac:dyDescent="0.2">
      <c r="A130" s="106"/>
      <c r="B130" s="106"/>
      <c r="C130" s="38" t="s">
        <v>245</v>
      </c>
      <c r="D130" s="27" t="s">
        <v>246</v>
      </c>
      <c r="E130" s="15" t="s">
        <v>89</v>
      </c>
      <c r="F130" s="24">
        <v>3825.98</v>
      </c>
      <c r="G130" s="24">
        <v>3143.98</v>
      </c>
      <c r="H130" s="24">
        <v>4342.12</v>
      </c>
      <c r="I130" s="25">
        <v>4590.58</v>
      </c>
      <c r="J130" s="26">
        <v>4194.46</v>
      </c>
      <c r="K130" s="134">
        <v>3692.02</v>
      </c>
      <c r="L130" s="26">
        <v>0</v>
      </c>
      <c r="M130" s="26"/>
      <c r="N130" s="26">
        <v>0</v>
      </c>
      <c r="O130" s="26">
        <v>0</v>
      </c>
      <c r="P130" s="26">
        <v>0</v>
      </c>
      <c r="Q130" s="25">
        <v>0</v>
      </c>
      <c r="R130" s="75">
        <f>SUM(F130:Q130)</f>
        <v>23789.14</v>
      </c>
    </row>
    <row r="131" spans="1:18" ht="22.5" x14ac:dyDescent="0.2">
      <c r="A131" s="106"/>
      <c r="B131" s="106"/>
      <c r="C131" s="38" t="s">
        <v>318</v>
      </c>
      <c r="D131" s="27" t="s">
        <v>317</v>
      </c>
      <c r="E131" s="15" t="s">
        <v>89</v>
      </c>
      <c r="F131" s="24"/>
      <c r="G131" s="24"/>
      <c r="H131" s="24"/>
      <c r="I131" s="25"/>
      <c r="J131" s="26"/>
      <c r="K131" s="134"/>
      <c r="L131" s="26">
        <v>2601</v>
      </c>
      <c r="M131" s="26">
        <v>3134</v>
      </c>
      <c r="N131" s="26">
        <v>3020</v>
      </c>
      <c r="O131" s="26">
        <v>3020</v>
      </c>
      <c r="P131" s="26">
        <v>3020</v>
      </c>
      <c r="Q131" s="25">
        <v>3020</v>
      </c>
      <c r="R131" s="75">
        <f>SUM(F131:Q131)</f>
        <v>17815</v>
      </c>
    </row>
    <row r="132" spans="1:18" x14ac:dyDescent="0.2">
      <c r="A132" s="106" t="s">
        <v>42</v>
      </c>
      <c r="B132" s="106"/>
      <c r="C132" s="29" t="s">
        <v>0</v>
      </c>
      <c r="D132" s="29"/>
      <c r="E132" s="29"/>
      <c r="F132" s="30">
        <f>SUM(F130)</f>
        <v>3825.98</v>
      </c>
      <c r="G132" s="30">
        <f t="shared" ref="G132:J132" si="20">SUM(G130)</f>
        <v>3143.98</v>
      </c>
      <c r="H132" s="30">
        <v>4342.12</v>
      </c>
      <c r="I132" s="30">
        <f t="shared" si="20"/>
        <v>4590.58</v>
      </c>
      <c r="J132" s="30">
        <f t="shared" si="20"/>
        <v>4194.46</v>
      </c>
      <c r="K132" s="19">
        <f>SUM(K129:K130)</f>
        <v>3692.02</v>
      </c>
      <c r="L132" s="19">
        <f t="shared" ref="L132:Q132" si="21">SUM(L129:L131)</f>
        <v>2601</v>
      </c>
      <c r="M132" s="19">
        <f t="shared" si="21"/>
        <v>3134</v>
      </c>
      <c r="N132" s="19">
        <f t="shared" si="21"/>
        <v>3020</v>
      </c>
      <c r="O132" s="19">
        <f t="shared" si="21"/>
        <v>3020</v>
      </c>
      <c r="P132" s="19">
        <f t="shared" si="21"/>
        <v>3020</v>
      </c>
      <c r="Q132" s="19">
        <f t="shared" si="21"/>
        <v>3020</v>
      </c>
      <c r="R132" s="30">
        <f>SUM(F132:Q132)</f>
        <v>41604.14</v>
      </c>
    </row>
    <row r="133" spans="1:18" s="51" customFormat="1" ht="11.25" customHeight="1" x14ac:dyDescent="0.2">
      <c r="K133" s="135"/>
    </row>
    <row r="134" spans="1:18" ht="7.5" customHeight="1" x14ac:dyDescent="0.2">
      <c r="A134" s="95"/>
      <c r="B134" s="107"/>
      <c r="C134" s="145" t="s">
        <v>81</v>
      </c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</row>
    <row r="135" spans="1:18" ht="22.5" x14ac:dyDescent="0.2">
      <c r="A135" s="12"/>
      <c r="B135" s="12"/>
      <c r="C135" s="79" t="s">
        <v>296</v>
      </c>
      <c r="D135" s="92" t="s">
        <v>297</v>
      </c>
      <c r="E135" s="6" t="s">
        <v>24</v>
      </c>
      <c r="F135" s="7">
        <v>0</v>
      </c>
      <c r="G135" s="7">
        <v>0</v>
      </c>
      <c r="H135" s="7">
        <v>5098.5</v>
      </c>
      <c r="I135" s="8">
        <v>4999.5</v>
      </c>
      <c r="J135" s="8">
        <v>4950</v>
      </c>
      <c r="K135" s="136">
        <v>4950</v>
      </c>
      <c r="L135" s="8">
        <v>4900.5</v>
      </c>
      <c r="M135" s="8">
        <v>4900.5</v>
      </c>
      <c r="N135" s="8">
        <v>4950</v>
      </c>
      <c r="O135" s="8">
        <v>4950</v>
      </c>
      <c r="P135" s="8">
        <v>4950</v>
      </c>
      <c r="Q135" s="8">
        <v>4950</v>
      </c>
      <c r="R135" s="52">
        <f>SUM(F135:Q135)</f>
        <v>49599</v>
      </c>
    </row>
    <row r="136" spans="1:18" x14ac:dyDescent="0.2">
      <c r="A136" s="104"/>
      <c r="B136" s="108"/>
      <c r="C136" s="29" t="s">
        <v>0</v>
      </c>
      <c r="D136" s="29"/>
      <c r="E136" s="29"/>
      <c r="F136" s="30">
        <f t="shared" ref="F136:R136" si="22">SUM(F135:F135)</f>
        <v>0</v>
      </c>
      <c r="G136" s="30">
        <f t="shared" si="22"/>
        <v>0</v>
      </c>
      <c r="H136" s="30">
        <f t="shared" si="22"/>
        <v>5098.5</v>
      </c>
      <c r="I136" s="30">
        <f t="shared" si="22"/>
        <v>4999.5</v>
      </c>
      <c r="J136" s="30">
        <f t="shared" si="22"/>
        <v>4950</v>
      </c>
      <c r="K136" s="19">
        <f t="shared" si="22"/>
        <v>4950</v>
      </c>
      <c r="L136" s="30">
        <f t="shared" si="22"/>
        <v>4900.5</v>
      </c>
      <c r="M136" s="30">
        <f t="shared" si="22"/>
        <v>4900.5</v>
      </c>
      <c r="N136" s="30">
        <f t="shared" si="22"/>
        <v>4950</v>
      </c>
      <c r="O136" s="30">
        <f t="shared" si="22"/>
        <v>4950</v>
      </c>
      <c r="P136" s="30">
        <f t="shared" si="22"/>
        <v>4950</v>
      </c>
      <c r="Q136" s="30">
        <f t="shared" si="22"/>
        <v>4950</v>
      </c>
      <c r="R136" s="30">
        <f t="shared" si="22"/>
        <v>49599</v>
      </c>
    </row>
    <row r="137" spans="1:18" s="49" customFormat="1" ht="11.25" customHeight="1" x14ac:dyDescent="0.2">
      <c r="K137" s="131"/>
      <c r="R137" s="53"/>
    </row>
    <row r="138" spans="1:18" x14ac:dyDescent="0.2">
      <c r="A138" s="95"/>
      <c r="B138" s="95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</row>
    <row r="139" spans="1:18" s="62" customFormat="1" x14ac:dyDescent="0.2">
      <c r="A139" s="56" t="s">
        <v>40</v>
      </c>
      <c r="B139" s="56" t="s">
        <v>15</v>
      </c>
      <c r="C139" s="55" t="s">
        <v>110</v>
      </c>
      <c r="D139" s="10" t="s">
        <v>138</v>
      </c>
      <c r="E139" s="15" t="s">
        <v>64</v>
      </c>
      <c r="F139" s="65">
        <v>10488.48</v>
      </c>
      <c r="G139" s="65">
        <v>6632.35</v>
      </c>
      <c r="H139" s="65">
        <v>11699.29</v>
      </c>
      <c r="I139" s="66">
        <v>5204.8</v>
      </c>
      <c r="J139" s="67">
        <v>7928.74</v>
      </c>
      <c r="K139" s="137">
        <v>9165.9500000000007</v>
      </c>
      <c r="L139" s="67">
        <v>8332.9599999999991</v>
      </c>
      <c r="M139" s="67">
        <v>8733.7999999999993</v>
      </c>
      <c r="N139" s="67">
        <v>6913.44</v>
      </c>
      <c r="O139" s="67">
        <v>8416.75</v>
      </c>
      <c r="P139" s="67">
        <v>9929.8799999999992</v>
      </c>
      <c r="Q139" s="66">
        <v>9906.86</v>
      </c>
      <c r="R139" s="63">
        <f t="shared" ref="R139:R140" si="23">SUM(F139:Q139)</f>
        <v>103353.3</v>
      </c>
    </row>
    <row r="140" spans="1:18" s="62" customFormat="1" x14ac:dyDescent="0.2">
      <c r="A140" s="56"/>
      <c r="B140" s="56"/>
      <c r="C140" s="55" t="s">
        <v>183</v>
      </c>
      <c r="D140" s="10" t="s">
        <v>191</v>
      </c>
      <c r="E140" s="115" t="s">
        <v>171</v>
      </c>
      <c r="F140" s="65">
        <v>65089.58</v>
      </c>
      <c r="G140" s="65">
        <v>59071.56</v>
      </c>
      <c r="H140" s="65">
        <v>52881.77</v>
      </c>
      <c r="I140" s="66">
        <v>28349.5</v>
      </c>
      <c r="J140" s="67">
        <v>33978.870000000003</v>
      </c>
      <c r="K140" s="137">
        <v>37999.410000000003</v>
      </c>
      <c r="L140" s="67">
        <v>42711.92</v>
      </c>
      <c r="M140" s="67">
        <v>42742.12</v>
      </c>
      <c r="N140" s="67">
        <v>33137.21</v>
      </c>
      <c r="O140" s="67">
        <v>36360.78</v>
      </c>
      <c r="P140" s="67">
        <v>32498.01</v>
      </c>
      <c r="Q140" s="66">
        <v>29654.34</v>
      </c>
      <c r="R140" s="63">
        <f t="shared" si="23"/>
        <v>494475.07</v>
      </c>
    </row>
    <row r="141" spans="1:18" x14ac:dyDescent="0.2">
      <c r="A141" s="99"/>
      <c r="B141" s="99"/>
      <c r="C141" s="17" t="s">
        <v>0</v>
      </c>
      <c r="D141" s="17"/>
      <c r="E141" s="17"/>
      <c r="F141" s="19">
        <f t="shared" ref="F141:Q141" si="24">SUM(F139:F140)</f>
        <v>75578.06</v>
      </c>
      <c r="G141" s="19">
        <f t="shared" si="24"/>
        <v>65703.91</v>
      </c>
      <c r="H141" s="19">
        <f t="shared" si="24"/>
        <v>64581.06</v>
      </c>
      <c r="I141" s="19">
        <f t="shared" si="24"/>
        <v>33554.300000000003</v>
      </c>
      <c r="J141" s="19">
        <f t="shared" si="24"/>
        <v>41907.61</v>
      </c>
      <c r="K141" s="19">
        <f t="shared" si="24"/>
        <v>47165.36</v>
      </c>
      <c r="L141" s="19">
        <f t="shared" si="24"/>
        <v>51044.88</v>
      </c>
      <c r="M141" s="19">
        <f t="shared" si="24"/>
        <v>51475.92</v>
      </c>
      <c r="N141" s="19">
        <f t="shared" si="24"/>
        <v>40050.65</v>
      </c>
      <c r="O141" s="19">
        <f t="shared" si="24"/>
        <v>44777.53</v>
      </c>
      <c r="P141" s="19">
        <f t="shared" si="24"/>
        <v>42427.89</v>
      </c>
      <c r="Q141" s="19">
        <f t="shared" si="24"/>
        <v>39561.199999999997</v>
      </c>
      <c r="R141" s="19">
        <f>SUM(F141:Q141)</f>
        <v>597828.37</v>
      </c>
    </row>
    <row r="142" spans="1:18" s="49" customFormat="1" ht="11.25" customHeight="1" x14ac:dyDescent="0.2">
      <c r="K142" s="131"/>
      <c r="R142" s="53"/>
    </row>
    <row r="143" spans="1:18" x14ac:dyDescent="0.2">
      <c r="A143" s="95"/>
      <c r="B143" s="107"/>
      <c r="C143" s="145" t="s">
        <v>82</v>
      </c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</row>
    <row r="144" spans="1:18" ht="22.5" hidden="1" x14ac:dyDescent="0.2">
      <c r="A144" s="44"/>
      <c r="B144" s="44"/>
      <c r="C144" s="41" t="s">
        <v>228</v>
      </c>
      <c r="D144" s="36" t="s">
        <v>229</v>
      </c>
      <c r="E144" s="57" t="s">
        <v>67</v>
      </c>
      <c r="F144" s="39"/>
      <c r="G144" s="39"/>
      <c r="H144" s="39"/>
      <c r="I144" s="39"/>
      <c r="J144" s="39"/>
      <c r="K144" s="138"/>
      <c r="L144" s="39"/>
      <c r="M144" s="39"/>
      <c r="N144" s="39"/>
      <c r="O144" s="39"/>
      <c r="P144" s="39"/>
      <c r="Q144" s="39">
        <v>0</v>
      </c>
      <c r="R144" s="76">
        <f>SUM(F144:Q144)</f>
        <v>0</v>
      </c>
    </row>
    <row r="145" spans="1:18" ht="22.5" x14ac:dyDescent="0.2">
      <c r="A145" s="106"/>
      <c r="B145" s="106"/>
      <c r="C145" s="41" t="s">
        <v>262</v>
      </c>
      <c r="D145" s="36" t="s">
        <v>263</v>
      </c>
      <c r="E145" s="57" t="s">
        <v>67</v>
      </c>
      <c r="F145" s="39">
        <v>3000</v>
      </c>
      <c r="G145" s="39">
        <v>3000</v>
      </c>
      <c r="H145" s="39">
        <v>3000</v>
      </c>
      <c r="I145" s="39">
        <v>3000</v>
      </c>
      <c r="J145" s="39">
        <v>3000</v>
      </c>
      <c r="K145" s="138">
        <v>3000</v>
      </c>
      <c r="L145" s="39">
        <v>3000</v>
      </c>
      <c r="M145" s="39">
        <v>3000</v>
      </c>
      <c r="N145" s="39">
        <v>3000</v>
      </c>
      <c r="O145" s="39">
        <v>3000</v>
      </c>
      <c r="P145" s="39">
        <v>3000</v>
      </c>
      <c r="Q145" s="39">
        <v>3000</v>
      </c>
      <c r="R145" s="76">
        <f>SUM(F145:Q145)</f>
        <v>36000</v>
      </c>
    </row>
    <row r="146" spans="1:18" x14ac:dyDescent="0.2">
      <c r="A146" s="104"/>
      <c r="B146" s="108"/>
      <c r="C146" s="16"/>
      <c r="D146" s="16"/>
      <c r="E146" s="16"/>
      <c r="F146" s="37">
        <f t="shared" ref="F146:M146" si="25">SUM(F144:F145)</f>
        <v>3000</v>
      </c>
      <c r="G146" s="37">
        <f t="shared" si="25"/>
        <v>3000</v>
      </c>
      <c r="H146" s="37">
        <f t="shared" si="25"/>
        <v>3000</v>
      </c>
      <c r="I146" s="37">
        <f t="shared" si="25"/>
        <v>3000</v>
      </c>
      <c r="J146" s="37">
        <f t="shared" si="25"/>
        <v>3000</v>
      </c>
      <c r="K146" s="37">
        <f t="shared" si="25"/>
        <v>3000</v>
      </c>
      <c r="L146" s="37">
        <f t="shared" si="25"/>
        <v>3000</v>
      </c>
      <c r="M146" s="37">
        <f t="shared" si="25"/>
        <v>3000</v>
      </c>
      <c r="N146" s="37">
        <f>SUM(N144:N145)</f>
        <v>3000</v>
      </c>
      <c r="O146" s="37">
        <f>SUM(O144:O145)</f>
        <v>3000</v>
      </c>
      <c r="P146" s="37">
        <f>SUM(P144:P145)</f>
        <v>3000</v>
      </c>
      <c r="Q146" s="37">
        <f>SUM(Q144:Q145)</f>
        <v>3000</v>
      </c>
      <c r="R146" s="37">
        <f>SUM(F146:Q146)</f>
        <v>36000</v>
      </c>
    </row>
    <row r="147" spans="1:18" s="49" customFormat="1" ht="11.25" customHeight="1" x14ac:dyDescent="0.2">
      <c r="K147" s="131"/>
      <c r="R147" s="53"/>
    </row>
    <row r="148" spans="1:18" hidden="1" x14ac:dyDescent="0.2">
      <c r="A148" s="109"/>
      <c r="B148" s="110"/>
      <c r="C148" s="145" t="s">
        <v>69</v>
      </c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</row>
    <row r="149" spans="1:18" ht="22.5" hidden="1" customHeight="1" x14ac:dyDescent="0.2">
      <c r="A149" s="5"/>
      <c r="B149" s="23"/>
      <c r="C149" s="56" t="s">
        <v>71</v>
      </c>
      <c r="D149" s="36" t="s">
        <v>74</v>
      </c>
      <c r="E149" s="35" t="s">
        <v>84</v>
      </c>
      <c r="F149" s="24"/>
      <c r="G149" s="24"/>
      <c r="H149" s="24"/>
      <c r="I149" s="24"/>
      <c r="J149" s="24"/>
      <c r="K149" s="42"/>
      <c r="L149" s="24"/>
      <c r="M149" s="24"/>
      <c r="N149" s="24"/>
      <c r="O149" s="24"/>
      <c r="P149" s="24"/>
      <c r="Q149" s="24">
        <v>0</v>
      </c>
      <c r="R149" s="75">
        <f>SUM(F149:Q149)</f>
        <v>0</v>
      </c>
    </row>
    <row r="150" spans="1:18" hidden="1" x14ac:dyDescent="0.2">
      <c r="A150" s="104"/>
      <c r="B150" s="108"/>
      <c r="C150" s="16"/>
      <c r="D150" s="16"/>
      <c r="E150" s="16"/>
      <c r="F150" s="37">
        <f t="shared" ref="F150:Q150" si="26">SUM(F149:F149)</f>
        <v>0</v>
      </c>
      <c r="G150" s="37">
        <f t="shared" si="26"/>
        <v>0</v>
      </c>
      <c r="H150" s="37">
        <f t="shared" si="26"/>
        <v>0</v>
      </c>
      <c r="I150" s="37">
        <f t="shared" si="26"/>
        <v>0</v>
      </c>
      <c r="J150" s="37">
        <f t="shared" si="26"/>
        <v>0</v>
      </c>
      <c r="K150" s="19">
        <f t="shared" si="26"/>
        <v>0</v>
      </c>
      <c r="L150" s="37">
        <f t="shared" si="26"/>
        <v>0</v>
      </c>
      <c r="M150" s="37">
        <f t="shared" si="26"/>
        <v>0</v>
      </c>
      <c r="N150" s="37">
        <f t="shared" si="26"/>
        <v>0</v>
      </c>
      <c r="O150" s="37">
        <f t="shared" si="26"/>
        <v>0</v>
      </c>
      <c r="P150" s="37">
        <f t="shared" si="26"/>
        <v>0</v>
      </c>
      <c r="Q150" s="37">
        <f t="shared" si="26"/>
        <v>0</v>
      </c>
      <c r="R150" s="37">
        <f>SUM(F150:Q150)</f>
        <v>0</v>
      </c>
    </row>
    <row r="151" spans="1:18" s="49" customFormat="1" ht="11.25" customHeight="1" x14ac:dyDescent="0.2">
      <c r="K151" s="131"/>
      <c r="R151" s="53"/>
    </row>
    <row r="152" spans="1:18" x14ac:dyDescent="0.2">
      <c r="A152" s="109"/>
      <c r="B152" s="110"/>
      <c r="C152" s="145" t="s">
        <v>193</v>
      </c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</row>
    <row r="153" spans="1:18" x14ac:dyDescent="0.2">
      <c r="A153" s="5"/>
      <c r="B153" s="23"/>
      <c r="C153" s="56" t="s">
        <v>194</v>
      </c>
      <c r="D153" s="93" t="s">
        <v>225</v>
      </c>
      <c r="E153" s="35" t="s">
        <v>288</v>
      </c>
      <c r="F153" s="24">
        <v>170</v>
      </c>
      <c r="G153" s="24">
        <v>170</v>
      </c>
      <c r="H153" s="24">
        <v>170</v>
      </c>
      <c r="I153" s="24">
        <v>0</v>
      </c>
      <c r="J153" s="24">
        <v>0</v>
      </c>
      <c r="K153" s="42">
        <v>0</v>
      </c>
      <c r="L153" s="24">
        <v>0</v>
      </c>
      <c r="M153" s="24"/>
      <c r="N153" s="24"/>
      <c r="O153" s="24">
        <v>0</v>
      </c>
      <c r="P153" s="24">
        <v>0</v>
      </c>
      <c r="Q153" s="24"/>
      <c r="R153" s="75">
        <f>SUM(F153:Q153)</f>
        <v>510</v>
      </c>
    </row>
    <row r="154" spans="1:18" x14ac:dyDescent="0.2">
      <c r="A154" s="5"/>
      <c r="B154" s="23"/>
      <c r="C154" s="56" t="s">
        <v>313</v>
      </c>
      <c r="D154" s="93" t="s">
        <v>314</v>
      </c>
      <c r="E154" s="35" t="s">
        <v>288</v>
      </c>
      <c r="F154" s="24"/>
      <c r="G154" s="24"/>
      <c r="H154" s="24"/>
      <c r="I154" s="24"/>
      <c r="J154" s="24">
        <v>460</v>
      </c>
      <c r="K154" s="42">
        <v>460</v>
      </c>
      <c r="L154" s="24">
        <v>460</v>
      </c>
      <c r="M154" s="24">
        <v>460</v>
      </c>
      <c r="N154" s="24">
        <v>460</v>
      </c>
      <c r="O154" s="24">
        <v>0</v>
      </c>
      <c r="P154" s="24">
        <f>460+460</f>
        <v>920</v>
      </c>
      <c r="Q154" s="24">
        <v>460</v>
      </c>
      <c r="R154" s="75">
        <f>SUM(F154:Q154)</f>
        <v>3680</v>
      </c>
    </row>
    <row r="155" spans="1:18" x14ac:dyDescent="0.2">
      <c r="A155" s="5"/>
      <c r="B155" s="23"/>
      <c r="C155" s="16"/>
      <c r="D155" s="16"/>
      <c r="E155" s="16"/>
      <c r="F155" s="37">
        <f t="shared" ref="F155:I155" si="27">SUM(F153:F153)</f>
        <v>170</v>
      </c>
      <c r="G155" s="37">
        <f t="shared" si="27"/>
        <v>170</v>
      </c>
      <c r="H155" s="37">
        <f t="shared" si="27"/>
        <v>170</v>
      </c>
      <c r="I155" s="37">
        <f t="shared" si="27"/>
        <v>0</v>
      </c>
      <c r="J155" s="37">
        <f>SUM(J153:J154)</f>
        <v>460</v>
      </c>
      <c r="K155" s="37">
        <f>SUM(K153:K154)</f>
        <v>460</v>
      </c>
      <c r="L155" s="37">
        <f>SUM(L153:L154)</f>
        <v>460</v>
      </c>
      <c r="M155" s="37">
        <f>SUM(M153:M154)</f>
        <v>460</v>
      </c>
      <c r="N155" s="37">
        <f>SUM(N153:N154)</f>
        <v>460</v>
      </c>
      <c r="O155" s="37">
        <f t="shared" ref="O155:Q155" si="28">SUM(O153:O154)</f>
        <v>0</v>
      </c>
      <c r="P155" s="37">
        <f t="shared" si="28"/>
        <v>920</v>
      </c>
      <c r="Q155" s="37">
        <f t="shared" si="28"/>
        <v>460</v>
      </c>
      <c r="R155" s="37">
        <f>SUM(F155:Q155)</f>
        <v>4190</v>
      </c>
    </row>
    <row r="156" spans="1:18" s="49" customFormat="1" ht="11.25" customHeight="1" x14ac:dyDescent="0.2">
      <c r="A156" s="46"/>
      <c r="K156" s="131"/>
      <c r="R156" s="53"/>
    </row>
    <row r="157" spans="1:18" hidden="1" x14ac:dyDescent="0.2">
      <c r="A157" s="16"/>
      <c r="B157" s="28"/>
      <c r="C157" s="145" t="s">
        <v>68</v>
      </c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</row>
    <row r="158" spans="1:18" ht="35.25" hidden="1" customHeight="1" x14ac:dyDescent="0.2">
      <c r="A158" s="13"/>
      <c r="B158" s="13"/>
      <c r="C158" s="6" t="s">
        <v>192</v>
      </c>
      <c r="D158" s="6" t="s">
        <v>233</v>
      </c>
      <c r="E158" s="6" t="s">
        <v>176</v>
      </c>
      <c r="F158" s="14"/>
      <c r="G158" s="14"/>
      <c r="H158" s="14"/>
      <c r="I158" s="14"/>
      <c r="J158" s="14"/>
      <c r="K158" s="139"/>
      <c r="L158" s="14"/>
      <c r="M158" s="14"/>
      <c r="N158" s="14">
        <v>0</v>
      </c>
      <c r="O158" s="14">
        <v>0</v>
      </c>
      <c r="P158" s="14">
        <v>0</v>
      </c>
      <c r="Q158" s="14">
        <v>0</v>
      </c>
      <c r="R158" s="77">
        <f>SUM(F158:Q158)</f>
        <v>0</v>
      </c>
    </row>
    <row r="159" spans="1:18" ht="35.25" hidden="1" customHeight="1" x14ac:dyDescent="0.2">
      <c r="A159" s="103"/>
      <c r="B159" s="103"/>
      <c r="C159" s="6" t="s">
        <v>282</v>
      </c>
      <c r="D159" s="6" t="s">
        <v>283</v>
      </c>
      <c r="E159" s="6" t="s">
        <v>176</v>
      </c>
      <c r="F159" s="14"/>
      <c r="G159" s="14"/>
      <c r="H159" s="14"/>
      <c r="I159" s="14"/>
      <c r="J159" s="14"/>
      <c r="K159" s="139"/>
      <c r="L159" s="14"/>
      <c r="M159" s="14"/>
      <c r="N159" s="14"/>
      <c r="O159" s="14"/>
      <c r="P159" s="14"/>
      <c r="Q159" s="14"/>
      <c r="R159" s="77"/>
    </row>
    <row r="160" spans="1:18" hidden="1" x14ac:dyDescent="0.2">
      <c r="A160" s="106" t="s">
        <v>43</v>
      </c>
      <c r="B160" s="106"/>
      <c r="C160" s="29" t="s">
        <v>0</v>
      </c>
      <c r="D160" s="29"/>
      <c r="E160" s="29"/>
      <c r="F160" s="30">
        <f>SUM(F158)</f>
        <v>0</v>
      </c>
      <c r="G160" s="30">
        <f t="shared" ref="G160:Q160" si="29">SUM(G158)</f>
        <v>0</v>
      </c>
      <c r="H160" s="30">
        <f t="shared" si="29"/>
        <v>0</v>
      </c>
      <c r="I160" s="30">
        <f t="shared" si="29"/>
        <v>0</v>
      </c>
      <c r="J160" s="30">
        <f t="shared" si="29"/>
        <v>0</v>
      </c>
      <c r="K160" s="19">
        <f t="shared" si="29"/>
        <v>0</v>
      </c>
      <c r="L160" s="30">
        <f t="shared" si="29"/>
        <v>0</v>
      </c>
      <c r="M160" s="30">
        <f t="shared" si="29"/>
        <v>0</v>
      </c>
      <c r="N160" s="30">
        <f>SUM(N158:Q159)</f>
        <v>0</v>
      </c>
      <c r="O160" s="30">
        <f t="shared" si="29"/>
        <v>0</v>
      </c>
      <c r="P160" s="30">
        <f t="shared" si="29"/>
        <v>0</v>
      </c>
      <c r="Q160" s="30">
        <f t="shared" si="29"/>
        <v>0</v>
      </c>
      <c r="R160" s="30">
        <f>SUM(F160:Q160)</f>
        <v>0</v>
      </c>
    </row>
    <row r="161" spans="1:18" s="51" customFormat="1" ht="11.25" customHeight="1" x14ac:dyDescent="0.2">
      <c r="K161" s="135"/>
    </row>
    <row r="162" spans="1:18" x14ac:dyDescent="0.2">
      <c r="A162" s="95"/>
      <c r="B162" s="107"/>
      <c r="C162" s="145" t="s">
        <v>77</v>
      </c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</row>
    <row r="163" spans="1:18" ht="22.5" customHeight="1" x14ac:dyDescent="0.2">
      <c r="A163" s="16"/>
      <c r="B163" s="28"/>
      <c r="C163" s="5" t="s">
        <v>226</v>
      </c>
      <c r="D163" s="93" t="s">
        <v>227</v>
      </c>
      <c r="E163" s="35" t="s">
        <v>83</v>
      </c>
      <c r="F163" s="24">
        <v>6734.69</v>
      </c>
      <c r="G163" s="24">
        <v>0</v>
      </c>
      <c r="H163" s="24">
        <v>0</v>
      </c>
      <c r="I163" s="24">
        <v>0</v>
      </c>
      <c r="J163" s="24">
        <v>0</v>
      </c>
      <c r="K163" s="42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/>
      <c r="R163" s="74">
        <f>SUM(F163:Q163)</f>
        <v>6734.69</v>
      </c>
    </row>
    <row r="164" spans="1:18" x14ac:dyDescent="0.2">
      <c r="A164" s="103"/>
      <c r="B164" s="111"/>
      <c r="C164" s="16"/>
      <c r="D164" s="16"/>
      <c r="E164" s="16"/>
      <c r="F164" s="37">
        <f t="shared" ref="F164:Q164" si="30">SUM(F163:F163)</f>
        <v>6734.69</v>
      </c>
      <c r="G164" s="37">
        <f t="shared" si="30"/>
        <v>0</v>
      </c>
      <c r="H164" s="37">
        <f t="shared" si="30"/>
        <v>0</v>
      </c>
      <c r="I164" s="37">
        <f t="shared" si="30"/>
        <v>0</v>
      </c>
      <c r="J164" s="37">
        <f t="shared" si="30"/>
        <v>0</v>
      </c>
      <c r="K164" s="19">
        <f t="shared" si="30"/>
        <v>0</v>
      </c>
      <c r="L164" s="37">
        <f t="shared" si="30"/>
        <v>0</v>
      </c>
      <c r="M164" s="37">
        <f t="shared" si="30"/>
        <v>0</v>
      </c>
      <c r="N164" s="37">
        <f t="shared" si="30"/>
        <v>0</v>
      </c>
      <c r="O164" s="37">
        <f t="shared" si="30"/>
        <v>0</v>
      </c>
      <c r="P164" s="37">
        <f t="shared" si="30"/>
        <v>0</v>
      </c>
      <c r="Q164" s="37">
        <f t="shared" si="30"/>
        <v>0</v>
      </c>
      <c r="R164" s="37">
        <f>SUM(F164:Q164)</f>
        <v>6734.69</v>
      </c>
    </row>
    <row r="165" spans="1:18" s="49" customFormat="1" ht="11.25" customHeight="1" x14ac:dyDescent="0.2">
      <c r="K165" s="131"/>
      <c r="R165" s="53"/>
    </row>
    <row r="166" spans="1:18" x14ac:dyDescent="0.2">
      <c r="A166" s="112"/>
      <c r="B166" s="113"/>
      <c r="C166" s="145" t="s">
        <v>78</v>
      </c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</row>
    <row r="167" spans="1:18" ht="22.5" x14ac:dyDescent="0.2">
      <c r="A167" s="112"/>
      <c r="B167" s="113"/>
      <c r="C167" s="5" t="s">
        <v>247</v>
      </c>
      <c r="D167" s="36" t="s">
        <v>248</v>
      </c>
      <c r="E167" s="21" t="s">
        <v>85</v>
      </c>
      <c r="F167" s="42">
        <v>0</v>
      </c>
      <c r="G167" s="42">
        <v>414</v>
      </c>
      <c r="H167" s="42">
        <v>0</v>
      </c>
      <c r="I167" s="42">
        <f>210+210</f>
        <v>420</v>
      </c>
      <c r="J167" s="42">
        <v>216</v>
      </c>
      <c r="K167" s="42">
        <v>210</v>
      </c>
      <c r="L167" s="42">
        <v>245</v>
      </c>
      <c r="M167" s="42">
        <v>266</v>
      </c>
      <c r="N167" s="42">
        <v>294</v>
      </c>
      <c r="O167" s="42">
        <v>294</v>
      </c>
      <c r="P167" s="42">
        <v>294</v>
      </c>
      <c r="Q167" s="42">
        <v>294</v>
      </c>
      <c r="R167" s="74">
        <f>SUM(F167:Q167)</f>
        <v>2947</v>
      </c>
    </row>
    <row r="168" spans="1:18" x14ac:dyDescent="0.2">
      <c r="A168" s="112"/>
      <c r="B168" s="113"/>
      <c r="C168" s="5" t="s">
        <v>273</v>
      </c>
      <c r="D168" s="36" t="s">
        <v>274</v>
      </c>
      <c r="E168" s="21" t="s">
        <v>249</v>
      </c>
      <c r="F168" s="42">
        <v>683</v>
      </c>
      <c r="G168" s="42">
        <v>875.5</v>
      </c>
      <c r="H168" s="42">
        <v>972.89</v>
      </c>
      <c r="I168" s="42">
        <f>875.5+972.89</f>
        <v>1848.3899999999999</v>
      </c>
      <c r="J168" s="42">
        <v>1945.78</v>
      </c>
      <c r="K168" s="42">
        <v>1070.28</v>
      </c>
      <c r="L168" s="42">
        <v>875.5</v>
      </c>
      <c r="M168" s="42">
        <v>2821.28</v>
      </c>
      <c r="N168" s="42">
        <v>1070.28</v>
      </c>
      <c r="O168" s="42">
        <v>875.5</v>
      </c>
      <c r="P168" s="42">
        <v>1751</v>
      </c>
      <c r="Q168" s="42">
        <v>1945.78</v>
      </c>
      <c r="R168" s="74">
        <f>SUM(F168:Q168)</f>
        <v>16735.18</v>
      </c>
    </row>
    <row r="169" spans="1:18" hidden="1" x14ac:dyDescent="0.2">
      <c r="A169" s="13"/>
      <c r="B169" s="45"/>
      <c r="C169" s="5" t="s">
        <v>79</v>
      </c>
      <c r="D169" s="36" t="s">
        <v>80</v>
      </c>
      <c r="E169" s="21" t="s">
        <v>249</v>
      </c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>
        <v>0</v>
      </c>
      <c r="R169" s="74">
        <f>SUM(F169:Q169)</f>
        <v>0</v>
      </c>
    </row>
    <row r="170" spans="1:18" x14ac:dyDescent="0.2">
      <c r="A170" s="103"/>
      <c r="B170" s="111"/>
      <c r="C170" s="16"/>
      <c r="D170" s="16"/>
      <c r="E170" s="16"/>
      <c r="F170" s="37">
        <f>SUM(F167:F169)</f>
        <v>683</v>
      </c>
      <c r="G170" s="37">
        <f t="shared" ref="G170:Q170" si="31">SUM(G167:G169)</f>
        <v>1289.5</v>
      </c>
      <c r="H170" s="37">
        <f t="shared" si="31"/>
        <v>972.89</v>
      </c>
      <c r="I170" s="37">
        <f t="shared" si="31"/>
        <v>2268.39</v>
      </c>
      <c r="J170" s="37">
        <f t="shared" si="31"/>
        <v>2161.7799999999997</v>
      </c>
      <c r="K170" s="37">
        <f t="shared" si="31"/>
        <v>1280.28</v>
      </c>
      <c r="L170" s="37">
        <f t="shared" si="31"/>
        <v>1120.5</v>
      </c>
      <c r="M170" s="37">
        <f t="shared" si="31"/>
        <v>3087.28</v>
      </c>
      <c r="N170" s="37">
        <f t="shared" si="31"/>
        <v>1364.28</v>
      </c>
      <c r="O170" s="37">
        <f t="shared" si="31"/>
        <v>1169.5</v>
      </c>
      <c r="P170" s="37">
        <f t="shared" si="31"/>
        <v>2045</v>
      </c>
      <c r="Q170" s="37">
        <f t="shared" si="31"/>
        <v>2239.7799999999997</v>
      </c>
      <c r="R170" s="37">
        <f>SUM(R167:R169)</f>
        <v>19682.18</v>
      </c>
    </row>
    <row r="171" spans="1:18" x14ac:dyDescent="0.2">
      <c r="A171" s="140"/>
      <c r="B171" s="141"/>
      <c r="C171" s="131"/>
      <c r="D171" s="131"/>
      <c r="E171" s="131"/>
      <c r="F171" s="142"/>
      <c r="G171" s="142"/>
      <c r="H171" s="142"/>
      <c r="I171" s="142"/>
      <c r="J171" s="142"/>
      <c r="K171" s="128"/>
      <c r="L171" s="142"/>
      <c r="M171" s="142"/>
      <c r="N171" s="142"/>
      <c r="O171" s="142"/>
      <c r="P171" s="142"/>
      <c r="Q171" s="142"/>
      <c r="R171" s="142"/>
    </row>
    <row r="172" spans="1:18" x14ac:dyDescent="0.2">
      <c r="A172" s="140"/>
      <c r="B172" s="141"/>
      <c r="C172" s="145" t="s">
        <v>256</v>
      </c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</row>
    <row r="173" spans="1:18" hidden="1" x14ac:dyDescent="0.2">
      <c r="A173" s="140"/>
      <c r="B173" s="141"/>
      <c r="C173" s="5" t="s">
        <v>255</v>
      </c>
      <c r="D173" s="93" t="s">
        <v>258</v>
      </c>
      <c r="E173" s="35" t="s">
        <v>257</v>
      </c>
      <c r="F173" s="24"/>
      <c r="G173" s="24"/>
      <c r="H173" s="24"/>
      <c r="I173" s="24"/>
      <c r="J173" s="24"/>
      <c r="K173" s="42"/>
      <c r="L173" s="24"/>
      <c r="M173" s="24"/>
      <c r="N173" s="24"/>
      <c r="O173" s="24"/>
      <c r="P173" s="24"/>
      <c r="Q173" s="24"/>
      <c r="R173" s="74">
        <f>SUM(F173:Q173)</f>
        <v>0</v>
      </c>
    </row>
    <row r="174" spans="1:18" x14ac:dyDescent="0.2">
      <c r="A174" s="140"/>
      <c r="B174" s="141"/>
      <c r="C174" s="5" t="s">
        <v>329</v>
      </c>
      <c r="D174" s="93" t="s">
        <v>287</v>
      </c>
      <c r="E174" s="35" t="s">
        <v>257</v>
      </c>
      <c r="F174" s="24">
        <v>5414.5</v>
      </c>
      <c r="G174" s="24">
        <v>5497.8</v>
      </c>
      <c r="H174" s="24">
        <v>5414.5</v>
      </c>
      <c r="I174" s="24">
        <v>5247.9</v>
      </c>
      <c r="J174" s="24">
        <v>5247.9</v>
      </c>
      <c r="K174" s="42">
        <v>5247.9</v>
      </c>
      <c r="L174" s="24">
        <v>5164.6000000000004</v>
      </c>
      <c r="M174" s="24">
        <v>5164.6000000000004</v>
      </c>
      <c r="N174" s="24">
        <v>5247.9</v>
      </c>
      <c r="O174" s="24">
        <v>5331.2</v>
      </c>
      <c r="P174" s="24">
        <v>5331.2</v>
      </c>
      <c r="Q174" s="24">
        <v>5414.5</v>
      </c>
      <c r="R174" s="74">
        <f>SUM(F174:Q174)</f>
        <v>63724.499999999993</v>
      </c>
    </row>
    <row r="175" spans="1:18" x14ac:dyDescent="0.2">
      <c r="A175" s="140"/>
      <c r="B175" s="141"/>
      <c r="C175" s="16"/>
      <c r="D175" s="16"/>
      <c r="E175" s="16"/>
      <c r="F175" s="37">
        <f t="shared" ref="F175:O175" si="32">SUM(F174)</f>
        <v>5414.5</v>
      </c>
      <c r="G175" s="37">
        <f t="shared" si="32"/>
        <v>5497.8</v>
      </c>
      <c r="H175" s="37">
        <f t="shared" si="32"/>
        <v>5414.5</v>
      </c>
      <c r="I175" s="37">
        <f t="shared" si="32"/>
        <v>5247.9</v>
      </c>
      <c r="J175" s="37">
        <f t="shared" si="32"/>
        <v>5247.9</v>
      </c>
      <c r="K175" s="37">
        <f t="shared" si="32"/>
        <v>5247.9</v>
      </c>
      <c r="L175" s="37">
        <f t="shared" si="32"/>
        <v>5164.6000000000004</v>
      </c>
      <c r="M175" s="37">
        <f t="shared" si="32"/>
        <v>5164.6000000000004</v>
      </c>
      <c r="N175" s="37">
        <f t="shared" si="32"/>
        <v>5247.9</v>
      </c>
      <c r="O175" s="37">
        <f t="shared" si="32"/>
        <v>5331.2</v>
      </c>
      <c r="P175" s="37">
        <f>SUM(P173:P174)</f>
        <v>5331.2</v>
      </c>
      <c r="Q175" s="37">
        <f>SUM(Q173:Q174)</f>
        <v>5414.5</v>
      </c>
      <c r="R175" s="37">
        <f>SUM(F175:Q175)</f>
        <v>63724.499999999993</v>
      </c>
    </row>
    <row r="176" spans="1:18" s="144" customFormat="1" x14ac:dyDescent="0.2">
      <c r="A176" s="131"/>
      <c r="B176" s="143"/>
      <c r="C176" s="131"/>
      <c r="D176" s="131"/>
      <c r="E176" s="131"/>
      <c r="F176" s="142"/>
      <c r="G176" s="142"/>
      <c r="H176" s="142"/>
      <c r="I176" s="142"/>
      <c r="J176" s="142"/>
      <c r="K176" s="128"/>
      <c r="L176" s="142"/>
      <c r="M176" s="142"/>
      <c r="N176" s="142"/>
      <c r="O176" s="142"/>
      <c r="P176" s="142"/>
      <c r="Q176" s="142"/>
      <c r="R176" s="142"/>
    </row>
    <row r="177" spans="1:18" x14ac:dyDescent="0.2">
      <c r="A177" s="140"/>
      <c r="B177" s="141"/>
      <c r="C177" s="145" t="s">
        <v>267</v>
      </c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</row>
    <row r="178" spans="1:18" x14ac:dyDescent="0.2">
      <c r="A178" s="140"/>
      <c r="B178" s="141"/>
      <c r="C178" s="5" t="s">
        <v>268</v>
      </c>
      <c r="D178" s="93" t="s">
        <v>269</v>
      </c>
      <c r="E178" s="35" t="s">
        <v>267</v>
      </c>
      <c r="F178" s="24">
        <v>5512.32</v>
      </c>
      <c r="G178" s="24">
        <v>5512.32</v>
      </c>
      <c r="H178" s="24">
        <v>7000</v>
      </c>
      <c r="I178" s="24">
        <v>7000</v>
      </c>
      <c r="J178" s="24">
        <v>7000</v>
      </c>
      <c r="K178" s="42">
        <v>7000</v>
      </c>
      <c r="L178" s="24">
        <v>7000</v>
      </c>
      <c r="M178" s="24">
        <v>7000</v>
      </c>
      <c r="N178" s="24">
        <v>7000</v>
      </c>
      <c r="O178" s="24">
        <v>7000</v>
      </c>
      <c r="P178" s="24">
        <v>7557.25</v>
      </c>
      <c r="Q178" s="24">
        <v>7557.25</v>
      </c>
      <c r="R178" s="74">
        <f>SUM(F178:Q178)</f>
        <v>82139.14</v>
      </c>
    </row>
    <row r="179" spans="1:18" x14ac:dyDescent="0.2">
      <c r="A179" s="140"/>
      <c r="B179" s="141"/>
      <c r="C179" s="16"/>
      <c r="D179" s="16"/>
      <c r="E179" s="16"/>
      <c r="F179" s="37">
        <f t="shared" ref="F179:Q179" si="33">SUM(F178:F178)</f>
        <v>5512.32</v>
      </c>
      <c r="G179" s="37">
        <f t="shared" si="33"/>
        <v>5512.32</v>
      </c>
      <c r="H179" s="37">
        <f t="shared" si="33"/>
        <v>7000</v>
      </c>
      <c r="I179" s="37">
        <f t="shared" si="33"/>
        <v>7000</v>
      </c>
      <c r="J179" s="37">
        <f t="shared" si="33"/>
        <v>7000</v>
      </c>
      <c r="K179" s="19">
        <f t="shared" si="33"/>
        <v>7000</v>
      </c>
      <c r="L179" s="37">
        <f t="shared" si="33"/>
        <v>7000</v>
      </c>
      <c r="M179" s="37">
        <f t="shared" si="33"/>
        <v>7000</v>
      </c>
      <c r="N179" s="37">
        <f t="shared" si="33"/>
        <v>7000</v>
      </c>
      <c r="O179" s="37">
        <f t="shared" si="33"/>
        <v>7000</v>
      </c>
      <c r="P179" s="37">
        <f t="shared" si="33"/>
        <v>7557.25</v>
      </c>
      <c r="Q179" s="37">
        <f t="shared" si="33"/>
        <v>7557.25</v>
      </c>
      <c r="R179" s="37">
        <f>SUM(F179:Q179)</f>
        <v>82139.14</v>
      </c>
    </row>
    <row r="180" spans="1:18" x14ac:dyDescent="0.2">
      <c r="A180" s="140"/>
      <c r="B180" s="141"/>
      <c r="C180" s="145" t="s">
        <v>309</v>
      </c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</row>
    <row r="181" spans="1:18" x14ac:dyDescent="0.2">
      <c r="A181" s="140"/>
      <c r="B181" s="141"/>
      <c r="C181" s="5" t="s">
        <v>310</v>
      </c>
      <c r="D181" s="93" t="s">
        <v>312</v>
      </c>
      <c r="E181" s="35" t="s">
        <v>311</v>
      </c>
      <c r="F181" s="24">
        <v>0</v>
      </c>
      <c r="G181" s="24">
        <v>0</v>
      </c>
      <c r="H181" s="24">
        <v>0</v>
      </c>
      <c r="I181" s="24">
        <v>0</v>
      </c>
      <c r="J181" s="24">
        <v>3861</v>
      </c>
      <c r="K181" s="42">
        <v>0</v>
      </c>
      <c r="L181" s="24">
        <v>0</v>
      </c>
      <c r="M181" s="24"/>
      <c r="N181" s="24"/>
      <c r="O181" s="24">
        <v>17888.8</v>
      </c>
      <c r="P181" s="24">
        <v>0</v>
      </c>
      <c r="Q181" s="24"/>
      <c r="R181" s="74">
        <f>SUM(F181:Q181)</f>
        <v>21749.8</v>
      </c>
    </row>
    <row r="182" spans="1:18" s="49" customFormat="1" ht="11.25" customHeight="1" x14ac:dyDescent="0.2">
      <c r="C182" s="16"/>
      <c r="D182" s="16"/>
      <c r="E182" s="16"/>
      <c r="F182" s="37">
        <f t="shared" ref="F182:Q182" si="34">SUM(F181:F181)</f>
        <v>0</v>
      </c>
      <c r="G182" s="37">
        <f t="shared" si="34"/>
        <v>0</v>
      </c>
      <c r="H182" s="37">
        <f t="shared" si="34"/>
        <v>0</v>
      </c>
      <c r="I182" s="37">
        <f t="shared" si="34"/>
        <v>0</v>
      </c>
      <c r="J182" s="37">
        <f t="shared" si="34"/>
        <v>3861</v>
      </c>
      <c r="K182" s="19">
        <f t="shared" si="34"/>
        <v>0</v>
      </c>
      <c r="L182" s="37">
        <f t="shared" si="34"/>
        <v>0</v>
      </c>
      <c r="M182" s="37">
        <f t="shared" si="34"/>
        <v>0</v>
      </c>
      <c r="N182" s="37">
        <f t="shared" si="34"/>
        <v>0</v>
      </c>
      <c r="O182" s="37">
        <f t="shared" si="34"/>
        <v>17888.8</v>
      </c>
      <c r="P182" s="37">
        <f t="shared" si="34"/>
        <v>0</v>
      </c>
      <c r="Q182" s="37">
        <f t="shared" si="34"/>
        <v>0</v>
      </c>
      <c r="R182" s="37">
        <f>SUM(F182:Q182)</f>
        <v>21749.8</v>
      </c>
    </row>
    <row r="183" spans="1:18" s="49" customFormat="1" ht="11.25" customHeight="1" x14ac:dyDescent="0.2">
      <c r="C183" s="145" t="s">
        <v>325</v>
      </c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</row>
    <row r="184" spans="1:18" s="49" customFormat="1" ht="11.25" customHeight="1" x14ac:dyDescent="0.2">
      <c r="C184" s="5" t="s">
        <v>327</v>
      </c>
      <c r="D184" s="93" t="s">
        <v>326</v>
      </c>
      <c r="E184" s="35" t="s">
        <v>328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42">
        <v>0</v>
      </c>
      <c r="L184" s="24">
        <v>0</v>
      </c>
      <c r="M184" s="24">
        <v>2302.4</v>
      </c>
      <c r="N184" s="24">
        <v>1325</v>
      </c>
      <c r="O184" s="24">
        <v>2079.52</v>
      </c>
      <c r="P184" s="24">
        <v>1036.8</v>
      </c>
      <c r="Q184" s="24">
        <f>1036.8+692.16</f>
        <v>1728.96</v>
      </c>
      <c r="R184" s="74">
        <f>SUM(F184:Q184)</f>
        <v>8472.68</v>
      </c>
    </row>
    <row r="185" spans="1:18" s="49" customFormat="1" ht="11.25" customHeight="1" x14ac:dyDescent="0.2">
      <c r="C185" s="16"/>
      <c r="D185" s="16"/>
      <c r="E185" s="16"/>
      <c r="F185" s="37">
        <f t="shared" ref="F185:Q185" si="35">SUM(F184:F184)</f>
        <v>0</v>
      </c>
      <c r="G185" s="37">
        <f t="shared" si="35"/>
        <v>0</v>
      </c>
      <c r="H185" s="37">
        <f t="shared" si="35"/>
        <v>0</v>
      </c>
      <c r="I185" s="37">
        <f t="shared" si="35"/>
        <v>0</v>
      </c>
      <c r="J185" s="37">
        <f t="shared" si="35"/>
        <v>0</v>
      </c>
      <c r="K185" s="19">
        <f t="shared" si="35"/>
        <v>0</v>
      </c>
      <c r="L185" s="37">
        <f t="shared" si="35"/>
        <v>0</v>
      </c>
      <c r="M185" s="37">
        <f t="shared" si="35"/>
        <v>2302.4</v>
      </c>
      <c r="N185" s="37">
        <f t="shared" si="35"/>
        <v>1325</v>
      </c>
      <c r="O185" s="37">
        <f t="shared" si="35"/>
        <v>2079.52</v>
      </c>
      <c r="P185" s="37">
        <f t="shared" si="35"/>
        <v>1036.8</v>
      </c>
      <c r="Q185" s="37">
        <f t="shared" si="35"/>
        <v>1728.96</v>
      </c>
      <c r="R185" s="37">
        <f>SUM(F185:Q185)</f>
        <v>8472.68</v>
      </c>
    </row>
    <row r="186" spans="1:18" s="121" customFormat="1" hidden="1" x14ac:dyDescent="0.2">
      <c r="A186" s="116"/>
      <c r="B186" s="117"/>
      <c r="C186" s="118"/>
      <c r="D186" s="118"/>
      <c r="E186" s="118"/>
      <c r="F186" s="119">
        <f>F20+F77+F83+F87+F92+F96+F101+F105+F109+F116+F122+F126+F132+F136+F141+F146+F150+F155+F160+F164+F170</f>
        <v>488963.97</v>
      </c>
      <c r="G186" s="119">
        <f t="shared" ref="G186:M186" si="36">G20+G77+G83+G87+G92+G96+G101+G105+G109+G116+G122+G126+G132+G136+G141+G146+G150+G155+G160+G164+G170</f>
        <v>509664.10000000009</v>
      </c>
      <c r="H186" s="119">
        <f t="shared" si="36"/>
        <v>542665.78999999992</v>
      </c>
      <c r="I186" s="119">
        <f t="shared" si="36"/>
        <v>521792.52</v>
      </c>
      <c r="J186" s="119">
        <f t="shared" si="36"/>
        <v>514097.50000000006</v>
      </c>
      <c r="K186" s="119">
        <f t="shared" si="36"/>
        <v>546509.57000000007</v>
      </c>
      <c r="L186" s="119">
        <f t="shared" si="36"/>
        <v>544080.68000000005</v>
      </c>
      <c r="M186" s="119">
        <f t="shared" si="36"/>
        <v>545546.94999999995</v>
      </c>
      <c r="N186" s="120"/>
      <c r="O186" s="120"/>
      <c r="P186" s="120"/>
      <c r="Q186" s="54"/>
      <c r="R186" s="119">
        <f>R20+R77+R83+R87+R92+R96+R101+R105+R109+R116+R122+R126+R132+R136+R141+R146+R150+R155+R160+R164+R170+R175</f>
        <v>6186801.5499999998</v>
      </c>
    </row>
  </sheetData>
  <sortState ref="A21:Z63">
    <sortCondition ref="C21:C63"/>
  </sortState>
  <mergeCells count="45">
    <mergeCell ref="C183:R183"/>
    <mergeCell ref="N6:N7"/>
    <mergeCell ref="O6:O7"/>
    <mergeCell ref="P6:P7"/>
    <mergeCell ref="C103:R103"/>
    <mergeCell ref="D6:D7"/>
    <mergeCell ref="F6:F7"/>
    <mergeCell ref="J6:J7"/>
    <mergeCell ref="K6:K7"/>
    <mergeCell ref="L6:L7"/>
    <mergeCell ref="A79:R79"/>
    <mergeCell ref="E6:E7"/>
    <mergeCell ref="Q6:Q7"/>
    <mergeCell ref="C152:R152"/>
    <mergeCell ref="C180:R180"/>
    <mergeCell ref="C177:R177"/>
    <mergeCell ref="C2:R2"/>
    <mergeCell ref="C107:R107"/>
    <mergeCell ref="C111:R111"/>
    <mergeCell ref="A6:A7"/>
    <mergeCell ref="B6:B7"/>
    <mergeCell ref="I6:I7"/>
    <mergeCell ref="M6:M7"/>
    <mergeCell ref="A8:R8"/>
    <mergeCell ref="C98:R98"/>
    <mergeCell ref="A94:R94"/>
    <mergeCell ref="A22:R22"/>
    <mergeCell ref="C6:C7"/>
    <mergeCell ref="G6:G7"/>
    <mergeCell ref="R6:R7"/>
    <mergeCell ref="H6:H7"/>
    <mergeCell ref="C172:R172"/>
    <mergeCell ref="C166:R166"/>
    <mergeCell ref="C4:R4"/>
    <mergeCell ref="C128:R128"/>
    <mergeCell ref="C134:R134"/>
    <mergeCell ref="C138:R138"/>
    <mergeCell ref="C143:R143"/>
    <mergeCell ref="C148:R148"/>
    <mergeCell ref="C157:R157"/>
    <mergeCell ref="C162:R162"/>
    <mergeCell ref="A85:R85"/>
    <mergeCell ref="A89:R89"/>
    <mergeCell ref="C124:R124"/>
    <mergeCell ref="C118:R118"/>
  </mergeCells>
  <printOptions horizontalCentered="1"/>
  <pageMargins left="0.19685039370078741" right="0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Contabilidade</cp:lastModifiedBy>
  <cp:lastPrinted>2020-06-24T12:35:58Z</cp:lastPrinted>
  <dcterms:created xsi:type="dcterms:W3CDTF">2011-09-02T13:51:41Z</dcterms:created>
  <dcterms:modified xsi:type="dcterms:W3CDTF">2023-01-19T19:04:20Z</dcterms:modified>
</cp:coreProperties>
</file>