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AME\06 - Relatórios Fisico-financeiros\Exercício de 2020\"/>
    </mc:Choice>
  </mc:AlternateContent>
  <xr:revisionPtr revIDLastSave="0" documentId="13_ncr:1_{8D15A997-5A83-42D0-9B7A-AB6306743D8F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Demonstrativo Contábil 2020" sheetId="2" r:id="rId1"/>
  </sheets>
  <calcPr calcId="191029"/>
</workbook>
</file>

<file path=xl/calcChain.xml><?xml version="1.0" encoding="utf-8"?>
<calcChain xmlns="http://schemas.openxmlformats.org/spreadsheetml/2006/main">
  <c r="N40" i="2" l="1"/>
  <c r="N36" i="2"/>
  <c r="N35" i="2"/>
  <c r="N34" i="2"/>
  <c r="N33" i="2"/>
  <c r="N32" i="2"/>
  <c r="N31" i="2"/>
  <c r="N29" i="2"/>
  <c r="N28" i="2"/>
  <c r="N27" i="2"/>
  <c r="N26" i="2" s="1"/>
  <c r="N23" i="2"/>
  <c r="N22" i="2"/>
  <c r="N21" i="2"/>
  <c r="N19" i="2"/>
  <c r="N18" i="2"/>
  <c r="N13" i="2"/>
  <c r="N12" i="2"/>
  <c r="N11" i="2"/>
  <c r="N10" i="2"/>
  <c r="C41" i="2"/>
  <c r="D41" i="2"/>
  <c r="E41" i="2"/>
  <c r="F41" i="2"/>
  <c r="G41" i="2"/>
  <c r="H41" i="2"/>
  <c r="I41" i="2"/>
  <c r="J41" i="2"/>
  <c r="K41" i="2"/>
  <c r="L41" i="2"/>
  <c r="M41" i="2"/>
  <c r="N41" i="2"/>
  <c r="B41" i="2"/>
  <c r="C30" i="2"/>
  <c r="D30" i="2"/>
  <c r="E30" i="2"/>
  <c r="F30" i="2"/>
  <c r="G30" i="2"/>
  <c r="H30" i="2"/>
  <c r="I30" i="2"/>
  <c r="J30" i="2"/>
  <c r="K30" i="2"/>
  <c r="L30" i="2"/>
  <c r="M30" i="2"/>
  <c r="B30" i="2"/>
  <c r="C26" i="2"/>
  <c r="D26" i="2"/>
  <c r="E26" i="2"/>
  <c r="F26" i="2"/>
  <c r="F25" i="2" s="1"/>
  <c r="G26" i="2"/>
  <c r="H26" i="2"/>
  <c r="I26" i="2"/>
  <c r="I25" i="2" s="1"/>
  <c r="J26" i="2"/>
  <c r="J25" i="2" s="1"/>
  <c r="K26" i="2"/>
  <c r="L26" i="2"/>
  <c r="M26" i="2"/>
  <c r="M25" i="2" s="1"/>
  <c r="B26" i="2"/>
  <c r="C25" i="2"/>
  <c r="D25" i="2"/>
  <c r="E25" i="2"/>
  <c r="G25" i="2"/>
  <c r="H25" i="2"/>
  <c r="K25" i="2"/>
  <c r="L25" i="2"/>
  <c r="B25" i="2"/>
  <c r="C20" i="2"/>
  <c r="C17" i="2" s="1"/>
  <c r="C37" i="2" s="1"/>
  <c r="C43" i="2" s="1"/>
  <c r="D20" i="2"/>
  <c r="E20" i="2"/>
  <c r="F20" i="2"/>
  <c r="F17" i="2" s="1"/>
  <c r="G20" i="2"/>
  <c r="H20" i="2"/>
  <c r="H17" i="2" s="1"/>
  <c r="I20" i="2"/>
  <c r="I17" i="2" s="1"/>
  <c r="J20" i="2"/>
  <c r="K20" i="2"/>
  <c r="L20" i="2"/>
  <c r="M20" i="2"/>
  <c r="B20" i="2"/>
  <c r="D17" i="2"/>
  <c r="D37" i="2" s="1"/>
  <c r="D43" i="2" s="1"/>
  <c r="E17" i="2"/>
  <c r="G17" i="2"/>
  <c r="J17" i="2"/>
  <c r="K17" i="2"/>
  <c r="K37" i="2" s="1"/>
  <c r="K43" i="2" s="1"/>
  <c r="L17" i="2"/>
  <c r="M17" i="2"/>
  <c r="B17" i="2"/>
  <c r="C14" i="2"/>
  <c r="D14" i="2"/>
  <c r="E14" i="2"/>
  <c r="F14" i="2"/>
  <c r="G14" i="2"/>
  <c r="H14" i="2"/>
  <c r="I14" i="2"/>
  <c r="J14" i="2"/>
  <c r="K14" i="2"/>
  <c r="L14" i="2"/>
  <c r="M14" i="2"/>
  <c r="B14" i="2"/>
  <c r="M37" i="2" l="1"/>
  <c r="M43" i="2" s="1"/>
  <c r="M45" i="2" s="1"/>
  <c r="L37" i="2"/>
  <c r="L43" i="2" s="1"/>
  <c r="L45" i="2" s="1"/>
  <c r="K45" i="2"/>
  <c r="J37" i="2"/>
  <c r="J43" i="2" s="1"/>
  <c r="J45" i="2" s="1"/>
  <c r="I37" i="2"/>
  <c r="I43" i="2" s="1"/>
  <c r="I45" i="2" s="1"/>
  <c r="N30" i="2"/>
  <c r="E37" i="2"/>
  <c r="E43" i="2" s="1"/>
  <c r="E45" i="2" s="1"/>
  <c r="N25" i="2"/>
  <c r="H37" i="2"/>
  <c r="H43" i="2" s="1"/>
  <c r="H45" i="2" s="1"/>
  <c r="N20" i="2"/>
  <c r="N17" i="2" s="1"/>
  <c r="N14" i="2"/>
  <c r="G37" i="2"/>
  <c r="G43" i="2" s="1"/>
  <c r="B37" i="2"/>
  <c r="B43" i="2" s="1"/>
  <c r="B45" i="2" s="1"/>
  <c r="F37" i="2"/>
  <c r="F43" i="2" s="1"/>
  <c r="F45" i="2" s="1"/>
  <c r="G45" i="2"/>
  <c r="C45" i="2"/>
  <c r="D45" i="2"/>
  <c r="N37" i="2" l="1"/>
  <c r="N43" i="2" s="1"/>
  <c r="N45" i="2" s="1"/>
</calcChain>
</file>

<file path=xl/sharedStrings.xml><?xml version="1.0" encoding="utf-8"?>
<sst xmlns="http://schemas.openxmlformats.org/spreadsheetml/2006/main" count="50" uniqueCount="50">
  <si>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</si>
  <si>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</si>
  <si>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</si>
  <si>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</si>
  <si>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</si>
  <si>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</si>
  <si>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</si>
  <si>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</si>
  <si>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</si>
  <si>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</si>
  <si>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</si>
  <si>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</si>
  <si>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</si>
  <si>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Resultado de Aplicação Financeira</t>
  </si>
  <si>
    <t>Reembolso de Despesas</t>
  </si>
  <si>
    <t>Outras Receitas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</si>
  <si>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</si>
  <si>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</si>
  <si>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</si>
  <si>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</si>
  <si>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</si>
  <si>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</si>
  <si>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</si>
  <si>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Benefícios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</si>
  <si>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</si>
  <si>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</si>
  <si>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</si>
  <si>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</si>
  <si>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</si>
  <si>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</si>
  <si>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</si>
  <si>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</si>
  <si>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</si>
  <si>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</si>
  <si>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</si>
  <si>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Tributárias/Financeiras</t>
  </si>
  <si>
    <t>Investimento</t>
  </si>
  <si>
    <t>DEMONSTRATIVO CONTÁBIL OPERACIONAL</t>
  </si>
  <si>
    <t xml:space="preserve"> </t>
  </si>
  <si>
    <t xml:space="preserve">Receitas </t>
  </si>
  <si>
    <t>MESES</t>
  </si>
  <si>
    <t>Total das Receitas (1)</t>
  </si>
  <si>
    <t>Total das Despesas Operacionais (2)</t>
  </si>
  <si>
    <t>Total Investimento (3)</t>
  </si>
  <si>
    <t>Repasse Contrato de Gestão</t>
  </si>
  <si>
    <t>TOTAL GERAL DAS DESPESAS (2 + 3)</t>
  </si>
  <si>
    <t>RESULTADO (Total das Receitas - Total Geral das Despesas)</t>
  </si>
  <si>
    <t>Equipamentos</t>
  </si>
  <si>
    <t>Ressarcimento por rateio</t>
  </si>
  <si>
    <t>AME FERNANDÓPOLIS - Período: De 01 até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</si>
</sst>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12"/>
      <color theme="1"/>
      <name val="Courie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2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6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43" fontId="0" fillId="0" borderId="10" xfId="1" applyFont="1" applyBorder="1" applyAlignment="1">
      <alignment horizontal="right"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4" fontId="16" fillId="33" borderId="10" xfId="0" applyNumberFormat="1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76200</xdr:rowOff>
    </xdr:from>
    <xdr:to>
      <xdr:col>6</xdr:col>
      <xdr:colOff>516025</xdr:colOff>
      <xdr:row>3</xdr:row>
      <xdr:rowOff>135255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2824A05-E43F-4669-93FD-9854E28B3E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t="26413" r="15572" b="22793"/>
        <a:stretch/>
      </xdr:blipFill>
      <xdr:spPr>
        <a:xfrm>
          <a:off x="5745480" y="76200"/>
          <a:ext cx="1537105" cy="62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showGridLines="0" tabSelected="1" topLeftCell="B1" zoomScaleNormal="100" workbookViewId="0">
      <selection activeCell="M40" sqref="M40"/>
    </sheetView>
  </sheetViews>
  <sheetFormatPr defaultRowHeight="15" x14ac:dyDescent="0.25"/>
  <cols>
    <col min="1" max="1" width="40.42578125" customWidth="1"/>
    <col min="2" max="2" width="11.7109375" bestFit="1" customWidth="1"/>
    <col min="3" max="3" width="11.7109375" customWidth="1"/>
    <col min="4" max="10" width="11.7109375" bestFit="1" customWidth="1"/>
    <col min="11" max="13" width="11.7109375" customWidth="1"/>
    <col min="14" max="14" width="12.7109375" bestFit="1" customWidth="1"/>
  </cols>
  <sheetData>
    <row r="1" spans="1:14" x14ac:dyDescent="0.25">
      <c r="C1" s="2" t="s">
        <v>38</v>
      </c>
    </row>
    <row r="5" spans="1:14" ht="15" customHeight="1" x14ac:dyDescent="0.25">
      <c r="A5" s="24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" customHeight="1" x14ac:dyDescent="0.25">
      <c r="A6" s="24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" customHeight="1" x14ac:dyDescent="0.25"/>
    <row r="8" spans="1:14" ht="15" customHeight="1" x14ac:dyDescent="0.25">
      <c r="A8" s="8" t="s">
        <v>40</v>
      </c>
      <c r="B8" s="22" t="s">
        <v>0</v>
      </c>
      <c r="C8" s="22" t="s">
        <v>1</v>
      </c>
      <c r="D8" s="22" t="s">
        <v>2</v>
      </c>
      <c r="E8" s="22" t="s">
        <v>3</v>
      </c>
      <c r="F8" s="22" t="s">
        <v>4</v>
      </c>
      <c r="G8" s="22" t="s">
        <v>5</v>
      </c>
      <c r="H8" s="22" t="s">
        <v>6</v>
      </c>
      <c r="I8" s="22" t="s">
        <v>7</v>
      </c>
      <c r="J8" s="22" t="s">
        <v>8</v>
      </c>
      <c r="K8" s="22" t="s">
        <v>9</v>
      </c>
      <c r="L8" s="22" t="s">
        <v>10</v>
      </c>
      <c r="M8" s="22" t="s">
        <v>11</v>
      </c>
      <c r="N8" s="22" t="s">
        <v>12</v>
      </c>
    </row>
    <row r="9" spans="1:14" ht="15" customHeight="1" x14ac:dyDescent="0.25">
      <c r="A9" s="3" t="s">
        <v>39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 customHeight="1" x14ac:dyDescent="0.25">
      <c r="A10" s="9" t="s">
        <v>44</v>
      </c>
      <c r="B10" s="10">
        <v>434672</v>
      </c>
      <c r="C10" s="10">
        <v>434672</v>
      </c>
      <c r="D10" s="10">
        <v>434672</v>
      </c>
      <c r="E10" s="10">
        <v>434672</v>
      </c>
      <c r="F10" s="10">
        <v>434672</v>
      </c>
      <c r="G10" s="10">
        <v>434672</v>
      </c>
      <c r="H10" s="10">
        <v>434672</v>
      </c>
      <c r="I10" s="10">
        <v>434672</v>
      </c>
      <c r="J10" s="10">
        <v>434672</v>
      </c>
      <c r="K10" s="10">
        <v>434672</v>
      </c>
      <c r="L10" s="10">
        <v>434672</v>
      </c>
      <c r="M10" s="10">
        <v>434672</v>
      </c>
      <c r="N10" s="11">
        <f>SUM(B10:M10)</f>
        <v>5216064</v>
      </c>
    </row>
    <row r="11" spans="1:14" ht="15" customHeight="1" x14ac:dyDescent="0.25">
      <c r="A11" s="9" t="s">
        <v>13</v>
      </c>
      <c r="B11" s="10">
        <v>123.77</v>
      </c>
      <c r="C11" s="10">
        <v>112.73</v>
      </c>
      <c r="D11" s="10">
        <v>150.86000000000001</v>
      </c>
      <c r="E11" s="10">
        <v>107.64</v>
      </c>
      <c r="F11" s="10">
        <v>149.43</v>
      </c>
      <c r="G11" s="10">
        <v>147.88</v>
      </c>
      <c r="H11" s="10">
        <v>123.35</v>
      </c>
      <c r="I11" s="10">
        <v>50.28</v>
      </c>
      <c r="J11" s="10">
        <v>32.69</v>
      </c>
      <c r="K11" s="10">
        <v>52.11</v>
      </c>
      <c r="L11" s="10">
        <v>25.93</v>
      </c>
      <c r="M11" s="10">
        <v>17.350000000000001</v>
      </c>
      <c r="N11" s="11">
        <f>SUM(B11:M11)</f>
        <v>1094.02</v>
      </c>
    </row>
    <row r="12" spans="1:14" ht="15" customHeight="1" x14ac:dyDescent="0.25">
      <c r="A12" s="9" t="s">
        <v>14</v>
      </c>
      <c r="B12" s="14">
        <v>0</v>
      </c>
      <c r="C12" s="14">
        <v>0</v>
      </c>
      <c r="D12" s="14">
        <v>0</v>
      </c>
      <c r="E12" s="14">
        <v>0.3</v>
      </c>
      <c r="F12" s="14">
        <v>0.32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f>SUM(B12:M12)</f>
        <v>0.62</v>
      </c>
    </row>
    <row r="13" spans="1:14" ht="15" customHeight="1" x14ac:dyDescent="0.25">
      <c r="A13" s="9" t="s">
        <v>15</v>
      </c>
      <c r="B13" s="14">
        <v>834.82</v>
      </c>
      <c r="C13" s="16">
        <v>1058.05</v>
      </c>
      <c r="D13" s="16">
        <v>898.46</v>
      </c>
      <c r="E13" s="14">
        <v>953.82</v>
      </c>
      <c r="F13" s="14">
        <v>635.48</v>
      </c>
      <c r="G13" s="14">
        <v>510.48</v>
      </c>
      <c r="H13" s="14">
        <v>543.44000000000005</v>
      </c>
      <c r="I13" s="14">
        <v>624.66999999999996</v>
      </c>
      <c r="J13" s="10">
        <v>1272.06</v>
      </c>
      <c r="K13" s="14">
        <v>677.29</v>
      </c>
      <c r="L13" s="10">
        <v>1236.3399999999999</v>
      </c>
      <c r="M13" s="10">
        <v>1361.77</v>
      </c>
      <c r="N13" s="11">
        <f>SUM(B13:M13)</f>
        <v>10606.68</v>
      </c>
    </row>
    <row r="14" spans="1:14" ht="15" customHeight="1" x14ac:dyDescent="0.25">
      <c r="A14" s="17" t="s">
        <v>41</v>
      </c>
      <c r="B14" s="18">
        <f>SUM(B10:B13)</f>
        <v>435630.59</v>
      </c>
      <c r="C14" s="18">
        <f t="shared" ref="C14:N14" si="0">SUM(C10:C13)</f>
        <v>435842.77999999997</v>
      </c>
      <c r="D14" s="18">
        <f t="shared" si="0"/>
        <v>435721.32</v>
      </c>
      <c r="E14" s="18">
        <f t="shared" si="0"/>
        <v>435733.76000000001</v>
      </c>
      <c r="F14" s="18">
        <f t="shared" si="0"/>
        <v>435457.23</v>
      </c>
      <c r="G14" s="18">
        <f t="shared" si="0"/>
        <v>435330.36</v>
      </c>
      <c r="H14" s="18">
        <f t="shared" si="0"/>
        <v>435338.79</v>
      </c>
      <c r="I14" s="18">
        <f t="shared" si="0"/>
        <v>435346.95</v>
      </c>
      <c r="J14" s="18">
        <f t="shared" si="0"/>
        <v>435976.75</v>
      </c>
      <c r="K14" s="18">
        <f t="shared" si="0"/>
        <v>435401.39999999997</v>
      </c>
      <c r="L14" s="18">
        <f t="shared" si="0"/>
        <v>435934.27</v>
      </c>
      <c r="M14" s="18">
        <f t="shared" si="0"/>
        <v>436051.12</v>
      </c>
      <c r="N14" s="18">
        <f t="shared" si="0"/>
        <v>5227765.3199999994</v>
      </c>
    </row>
    <row r="15" spans="1:14" ht="15" customHeight="1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 customHeight="1" x14ac:dyDescent="0.25">
      <c r="A16" s="3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 customHeight="1" x14ac:dyDescent="0.25">
      <c r="A17" s="13" t="s">
        <v>17</v>
      </c>
      <c r="B17" s="11">
        <f>SUM(B18:B20,B23:B24)</f>
        <v>193618.08000000002</v>
      </c>
      <c r="C17" s="11">
        <f t="shared" ref="C17:N17" si="1">SUM(C18:C20,C23:C24)</f>
        <v>192059.55</v>
      </c>
      <c r="D17" s="11">
        <f t="shared" si="1"/>
        <v>210372.42</v>
      </c>
      <c r="E17" s="11">
        <f t="shared" si="1"/>
        <v>181017.35</v>
      </c>
      <c r="F17" s="11">
        <f t="shared" si="1"/>
        <v>192335.91999999998</v>
      </c>
      <c r="G17" s="11">
        <f t="shared" si="1"/>
        <v>166585.31</v>
      </c>
      <c r="H17" s="11">
        <f t="shared" si="1"/>
        <v>181199.69999999998</v>
      </c>
      <c r="I17" s="11">
        <f t="shared" si="1"/>
        <v>206922.69999999998</v>
      </c>
      <c r="J17" s="11">
        <f t="shared" si="1"/>
        <v>206178.5</v>
      </c>
      <c r="K17" s="11">
        <f t="shared" si="1"/>
        <v>201783.38</v>
      </c>
      <c r="L17" s="11">
        <f t="shared" si="1"/>
        <v>199385.66999999998</v>
      </c>
      <c r="M17" s="11">
        <f t="shared" si="1"/>
        <v>197571.58000000002</v>
      </c>
      <c r="N17" s="11">
        <f t="shared" si="1"/>
        <v>2329030.16</v>
      </c>
    </row>
    <row r="18" spans="1:14" ht="15" customHeight="1" x14ac:dyDescent="0.25">
      <c r="A18" s="9" t="s">
        <v>18</v>
      </c>
      <c r="B18" s="10">
        <v>142502.9</v>
      </c>
      <c r="C18" s="10">
        <v>138126.85</v>
      </c>
      <c r="D18" s="10">
        <v>153462.6</v>
      </c>
      <c r="E18" s="10">
        <v>130487.8</v>
      </c>
      <c r="F18" s="10">
        <v>127526.8</v>
      </c>
      <c r="G18" s="10">
        <v>114372.71</v>
      </c>
      <c r="H18" s="10">
        <v>129809.25</v>
      </c>
      <c r="I18" s="10">
        <v>142791.32999999999</v>
      </c>
      <c r="J18" s="10">
        <v>147562.03</v>
      </c>
      <c r="K18" s="10">
        <v>146735.96</v>
      </c>
      <c r="L18" s="10">
        <v>144672.99</v>
      </c>
      <c r="M18" s="10">
        <v>146170.72</v>
      </c>
      <c r="N18" s="11">
        <f>SUM(B18:M18)</f>
        <v>1664221.94</v>
      </c>
    </row>
    <row r="19" spans="1:14" ht="15" customHeight="1" x14ac:dyDescent="0.25">
      <c r="A19" s="9" t="s">
        <v>19</v>
      </c>
      <c r="B19" s="10">
        <v>11400.23</v>
      </c>
      <c r="C19" s="10">
        <v>11050.14</v>
      </c>
      <c r="D19" s="10">
        <v>17014.97</v>
      </c>
      <c r="E19" s="10">
        <v>10940.26</v>
      </c>
      <c r="F19" s="10">
        <v>10703.38</v>
      </c>
      <c r="G19" s="10">
        <v>9965.9500000000007</v>
      </c>
      <c r="H19" s="10">
        <v>10384.77</v>
      </c>
      <c r="I19" s="10">
        <v>11513.62</v>
      </c>
      <c r="J19" s="10">
        <v>11804.95</v>
      </c>
      <c r="K19" s="10">
        <v>11742.15</v>
      </c>
      <c r="L19" s="10">
        <v>11574.16</v>
      </c>
      <c r="M19" s="10">
        <v>11902.01</v>
      </c>
      <c r="N19" s="11">
        <f>SUM(B19:M19)</f>
        <v>139996.59</v>
      </c>
    </row>
    <row r="20" spans="1:14" ht="15" customHeight="1" x14ac:dyDescent="0.25">
      <c r="A20" s="13" t="s">
        <v>20</v>
      </c>
      <c r="B20" s="11">
        <f>SUM(B21:B22)</f>
        <v>30602.95</v>
      </c>
      <c r="C20" s="11">
        <f t="shared" ref="C20:N20" si="2">SUM(C21:C22)</f>
        <v>33636.559999999998</v>
      </c>
      <c r="D20" s="11">
        <f t="shared" si="2"/>
        <v>30648.85</v>
      </c>
      <c r="E20" s="11">
        <f t="shared" si="2"/>
        <v>30611.29</v>
      </c>
      <c r="F20" s="11">
        <f t="shared" si="2"/>
        <v>44859.740000000005</v>
      </c>
      <c r="G20" s="11">
        <f t="shared" si="2"/>
        <v>33134.65</v>
      </c>
      <c r="H20" s="11">
        <f t="shared" si="2"/>
        <v>31759.68</v>
      </c>
      <c r="I20" s="11">
        <f t="shared" si="2"/>
        <v>43103.75</v>
      </c>
      <c r="J20" s="11">
        <f t="shared" si="2"/>
        <v>37297.520000000004</v>
      </c>
      <c r="K20" s="11">
        <f t="shared" si="2"/>
        <v>33657.270000000004</v>
      </c>
      <c r="L20" s="11">
        <f t="shared" si="2"/>
        <v>33490.520000000004</v>
      </c>
      <c r="M20" s="11">
        <f t="shared" si="2"/>
        <v>29850.85</v>
      </c>
      <c r="N20" s="11">
        <f t="shared" si="2"/>
        <v>412653.63000000006</v>
      </c>
    </row>
    <row r="21" spans="1:14" ht="15" customHeight="1" x14ac:dyDescent="0.25">
      <c r="A21" s="9" t="s">
        <v>21</v>
      </c>
      <c r="B21" s="10">
        <v>13904</v>
      </c>
      <c r="C21" s="10">
        <v>13776.18</v>
      </c>
      <c r="D21" s="10">
        <v>14716.78</v>
      </c>
      <c r="E21" s="10">
        <v>14316.9</v>
      </c>
      <c r="F21" s="10">
        <v>12511.5</v>
      </c>
      <c r="G21" s="10">
        <v>14136.33</v>
      </c>
      <c r="H21" s="10">
        <v>13611.33</v>
      </c>
      <c r="I21" s="10">
        <v>15353.11</v>
      </c>
      <c r="J21" s="10">
        <v>15781.77</v>
      </c>
      <c r="K21" s="10">
        <v>14494.21</v>
      </c>
      <c r="L21" s="10">
        <v>14363.45</v>
      </c>
      <c r="M21" s="10">
        <v>10728.63</v>
      </c>
      <c r="N21" s="11">
        <f>SUM(B21:M21)</f>
        <v>167694.19000000003</v>
      </c>
    </row>
    <row r="22" spans="1:14" ht="15" customHeight="1" x14ac:dyDescent="0.25">
      <c r="A22" s="9" t="s">
        <v>22</v>
      </c>
      <c r="B22" s="10">
        <v>16698.95</v>
      </c>
      <c r="C22" s="10">
        <v>19860.38</v>
      </c>
      <c r="D22" s="10">
        <v>15932.07</v>
      </c>
      <c r="E22" s="10">
        <v>16294.39</v>
      </c>
      <c r="F22" s="10">
        <v>32348.240000000002</v>
      </c>
      <c r="G22" s="10">
        <v>18998.32</v>
      </c>
      <c r="H22" s="10">
        <v>18148.349999999999</v>
      </c>
      <c r="I22" s="10">
        <v>27750.639999999999</v>
      </c>
      <c r="J22" s="10">
        <v>21515.75</v>
      </c>
      <c r="K22" s="10">
        <v>19163.060000000001</v>
      </c>
      <c r="L22" s="10">
        <v>19127.07</v>
      </c>
      <c r="M22" s="10">
        <v>19122.22</v>
      </c>
      <c r="N22" s="11">
        <f>SUM(B22:M22)</f>
        <v>244959.44000000003</v>
      </c>
    </row>
    <row r="23" spans="1:14" ht="15" customHeight="1" x14ac:dyDescent="0.25">
      <c r="A23" s="9" t="s">
        <v>23</v>
      </c>
      <c r="B23" s="10">
        <v>9112</v>
      </c>
      <c r="C23" s="10">
        <v>9246</v>
      </c>
      <c r="D23" s="10">
        <v>9246</v>
      </c>
      <c r="E23" s="10">
        <v>8978</v>
      </c>
      <c r="F23" s="10">
        <v>9246</v>
      </c>
      <c r="G23" s="10">
        <v>9112</v>
      </c>
      <c r="H23" s="10">
        <v>9246</v>
      </c>
      <c r="I23" s="10">
        <v>9514</v>
      </c>
      <c r="J23" s="10">
        <v>9514</v>
      </c>
      <c r="K23" s="10">
        <v>9648</v>
      </c>
      <c r="L23" s="10">
        <v>9648</v>
      </c>
      <c r="M23" s="10">
        <v>9648</v>
      </c>
      <c r="N23" s="11">
        <f>SUM(B23:M23)</f>
        <v>112158</v>
      </c>
    </row>
    <row r="24" spans="1:14" ht="15" customHeight="1" x14ac:dyDescent="0.25">
      <c r="A24" s="9" t="s">
        <v>24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1">
        <v>0</v>
      </c>
    </row>
    <row r="25" spans="1:14" ht="15" customHeight="1" x14ac:dyDescent="0.25">
      <c r="A25" s="13" t="s">
        <v>25</v>
      </c>
      <c r="B25" s="11">
        <f>SUM(B26,B29)</f>
        <v>204555.43</v>
      </c>
      <c r="C25" s="11">
        <f t="shared" ref="C25:N25" si="3">SUM(C26,C29)</f>
        <v>197789.02</v>
      </c>
      <c r="D25" s="11">
        <f t="shared" si="3"/>
        <v>180228.65</v>
      </c>
      <c r="E25" s="11">
        <f t="shared" si="3"/>
        <v>166840.40999999997</v>
      </c>
      <c r="F25" s="11">
        <f t="shared" si="3"/>
        <v>201163.51</v>
      </c>
      <c r="G25" s="11">
        <f t="shared" si="3"/>
        <v>228063.05</v>
      </c>
      <c r="H25" s="11">
        <f t="shared" si="3"/>
        <v>249024.44999999998</v>
      </c>
      <c r="I25" s="11">
        <f t="shared" si="3"/>
        <v>261496.72</v>
      </c>
      <c r="J25" s="11">
        <f t="shared" si="3"/>
        <v>303020.28999999998</v>
      </c>
      <c r="K25" s="11">
        <f t="shared" si="3"/>
        <v>293401.94999999995</v>
      </c>
      <c r="L25" s="11">
        <f t="shared" si="3"/>
        <v>222387.79</v>
      </c>
      <c r="M25" s="11">
        <f t="shared" si="3"/>
        <v>237267.5</v>
      </c>
      <c r="N25" s="11">
        <f t="shared" si="3"/>
        <v>2745238.7699999996</v>
      </c>
    </row>
    <row r="26" spans="1:14" ht="15" customHeight="1" x14ac:dyDescent="0.25">
      <c r="A26" s="13" t="s">
        <v>26</v>
      </c>
      <c r="B26" s="11">
        <f>SUM(B27:B28)</f>
        <v>172087.11</v>
      </c>
      <c r="C26" s="11">
        <f t="shared" ref="C26:N26" si="4">SUM(C27:C28)</f>
        <v>167333.06</v>
      </c>
      <c r="D26" s="11">
        <f t="shared" si="4"/>
        <v>149649.85999999999</v>
      </c>
      <c r="E26" s="11">
        <f t="shared" si="4"/>
        <v>132921.07999999999</v>
      </c>
      <c r="F26" s="11">
        <f t="shared" si="4"/>
        <v>157731.72</v>
      </c>
      <c r="G26" s="11">
        <f t="shared" si="4"/>
        <v>174638.05</v>
      </c>
      <c r="H26" s="11">
        <f t="shared" si="4"/>
        <v>207431.46</v>
      </c>
      <c r="I26" s="11">
        <f t="shared" si="4"/>
        <v>214231.54</v>
      </c>
      <c r="J26" s="11">
        <f t="shared" si="4"/>
        <v>260527.77</v>
      </c>
      <c r="K26" s="11">
        <f t="shared" si="4"/>
        <v>232580.86</v>
      </c>
      <c r="L26" s="11">
        <f t="shared" si="4"/>
        <v>179213.2</v>
      </c>
      <c r="M26" s="11">
        <f t="shared" si="4"/>
        <v>195696.08</v>
      </c>
      <c r="N26" s="11">
        <f t="shared" si="4"/>
        <v>2244041.7899999996</v>
      </c>
    </row>
    <row r="27" spans="1:14" ht="15" customHeight="1" x14ac:dyDescent="0.25">
      <c r="A27" s="9" t="s">
        <v>27</v>
      </c>
      <c r="B27" s="10">
        <v>172087.11</v>
      </c>
      <c r="C27" s="10">
        <v>167333.06</v>
      </c>
      <c r="D27" s="10">
        <v>149649.85999999999</v>
      </c>
      <c r="E27" s="10">
        <v>132921.07999999999</v>
      </c>
      <c r="F27" s="10">
        <v>157731.72</v>
      </c>
      <c r="G27" s="10">
        <v>174638.05</v>
      </c>
      <c r="H27" s="10">
        <v>207431.46</v>
      </c>
      <c r="I27" s="10">
        <v>214231.54</v>
      </c>
      <c r="J27" s="10">
        <v>260527.77</v>
      </c>
      <c r="K27" s="10">
        <v>232580.86</v>
      </c>
      <c r="L27" s="10">
        <v>179213.2</v>
      </c>
      <c r="M27" s="10">
        <v>195696.08</v>
      </c>
      <c r="N27" s="11">
        <f>SUM(B27:M27)</f>
        <v>2244041.7899999996</v>
      </c>
    </row>
    <row r="28" spans="1:14" ht="15" customHeight="1" x14ac:dyDescent="0.25">
      <c r="A28" s="9" t="s">
        <v>28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9">
        <f>SUM(B28:M28)</f>
        <v>0</v>
      </c>
    </row>
    <row r="29" spans="1:14" ht="15" customHeight="1" x14ac:dyDescent="0.25">
      <c r="A29" s="13" t="s">
        <v>29</v>
      </c>
      <c r="B29" s="10">
        <v>32468.32</v>
      </c>
      <c r="C29" s="10">
        <v>30455.96</v>
      </c>
      <c r="D29" s="10">
        <v>30578.79</v>
      </c>
      <c r="E29" s="10">
        <v>33919.33</v>
      </c>
      <c r="F29" s="10">
        <v>43431.79</v>
      </c>
      <c r="G29" s="10">
        <v>53425</v>
      </c>
      <c r="H29" s="10">
        <v>41592.99</v>
      </c>
      <c r="I29" s="10">
        <v>47265.18</v>
      </c>
      <c r="J29" s="10">
        <v>42492.52</v>
      </c>
      <c r="K29" s="10">
        <v>60821.09</v>
      </c>
      <c r="L29" s="10">
        <v>43174.59</v>
      </c>
      <c r="M29" s="10">
        <v>41571.42</v>
      </c>
      <c r="N29" s="11">
        <f>SUM(B29:M29)</f>
        <v>501196.97999999992</v>
      </c>
    </row>
    <row r="30" spans="1:14" ht="15" customHeight="1" x14ac:dyDescent="0.25">
      <c r="A30" s="13" t="s">
        <v>30</v>
      </c>
      <c r="B30" s="11">
        <f>SUM(B31:B32)</f>
        <v>6330.68</v>
      </c>
      <c r="C30" s="11">
        <f t="shared" ref="C30:N30" si="5">SUM(C31:C32)</f>
        <v>13057.4</v>
      </c>
      <c r="D30" s="11">
        <f t="shared" si="5"/>
        <v>9805.75</v>
      </c>
      <c r="E30" s="11">
        <f t="shared" si="5"/>
        <v>7980.78</v>
      </c>
      <c r="F30" s="11">
        <f t="shared" si="5"/>
        <v>7758.14</v>
      </c>
      <c r="G30" s="11">
        <f t="shared" si="5"/>
        <v>10049.460000000001</v>
      </c>
      <c r="H30" s="11">
        <f t="shared" si="5"/>
        <v>15743.380000000001</v>
      </c>
      <c r="I30" s="11">
        <f t="shared" si="5"/>
        <v>15921.9</v>
      </c>
      <c r="J30" s="11">
        <f t="shared" si="5"/>
        <v>11261.5</v>
      </c>
      <c r="K30" s="11">
        <f t="shared" si="5"/>
        <v>11346.95</v>
      </c>
      <c r="L30" s="11">
        <f t="shared" si="5"/>
        <v>8612.36</v>
      </c>
      <c r="M30" s="11">
        <f t="shared" si="5"/>
        <v>7734.9</v>
      </c>
      <c r="N30" s="11">
        <f t="shared" si="5"/>
        <v>125603.19999999998</v>
      </c>
    </row>
    <row r="31" spans="1:14" ht="15" customHeight="1" x14ac:dyDescent="0.25">
      <c r="A31" s="9" t="s">
        <v>31</v>
      </c>
      <c r="B31" s="10">
        <v>2787.19</v>
      </c>
      <c r="C31" s="10">
        <v>7446.9</v>
      </c>
      <c r="D31" s="10">
        <v>4670.38</v>
      </c>
      <c r="E31" s="10">
        <v>4240.57</v>
      </c>
      <c r="F31" s="10">
        <v>4297.55</v>
      </c>
      <c r="G31" s="10">
        <v>7241.77</v>
      </c>
      <c r="H31" s="10">
        <v>12657.52</v>
      </c>
      <c r="I31" s="10">
        <v>5649.9</v>
      </c>
      <c r="J31" s="10">
        <v>6815.13</v>
      </c>
      <c r="K31" s="10">
        <v>4541.6400000000003</v>
      </c>
      <c r="L31" s="10">
        <v>4080.02</v>
      </c>
      <c r="M31" s="10">
        <v>2467.33</v>
      </c>
      <c r="N31" s="11">
        <f t="shared" ref="N31:N36" si="6">SUM(B31:M31)</f>
        <v>66895.899999999994</v>
      </c>
    </row>
    <row r="32" spans="1:14" ht="15" customHeight="1" x14ac:dyDescent="0.25">
      <c r="A32" s="9" t="s">
        <v>32</v>
      </c>
      <c r="B32" s="10">
        <v>3543.49</v>
      </c>
      <c r="C32" s="10">
        <v>5610.5</v>
      </c>
      <c r="D32" s="10">
        <v>5135.37</v>
      </c>
      <c r="E32" s="10">
        <v>3740.21</v>
      </c>
      <c r="F32" s="10">
        <v>3460.59</v>
      </c>
      <c r="G32" s="10">
        <v>2807.69</v>
      </c>
      <c r="H32" s="10">
        <v>3085.86</v>
      </c>
      <c r="I32" s="10">
        <v>10272</v>
      </c>
      <c r="J32" s="10">
        <v>4446.37</v>
      </c>
      <c r="K32" s="10">
        <v>6805.31</v>
      </c>
      <c r="L32" s="10">
        <v>4532.34</v>
      </c>
      <c r="M32" s="10">
        <v>5267.57</v>
      </c>
      <c r="N32" s="11">
        <f t="shared" si="6"/>
        <v>58707.299999999996</v>
      </c>
    </row>
    <row r="33" spans="1:14" ht="15" customHeight="1" x14ac:dyDescent="0.25">
      <c r="A33" s="9" t="s">
        <v>33</v>
      </c>
      <c r="B33" s="10">
        <v>7484.65</v>
      </c>
      <c r="C33" s="10">
        <v>8051.99</v>
      </c>
      <c r="D33" s="10">
        <v>6308.77</v>
      </c>
      <c r="E33" s="10">
        <v>5523.33</v>
      </c>
      <c r="F33" s="10">
        <v>4154.38</v>
      </c>
      <c r="G33" s="10">
        <v>3477.74</v>
      </c>
      <c r="H33" s="10">
        <v>3295.66</v>
      </c>
      <c r="I33" s="10">
        <v>4806.21</v>
      </c>
      <c r="J33" s="10">
        <v>7805.28</v>
      </c>
      <c r="K33" s="10">
        <v>5005.8599999999997</v>
      </c>
      <c r="L33" s="10">
        <v>7226.72</v>
      </c>
      <c r="M33" s="10">
        <v>6936.57</v>
      </c>
      <c r="N33" s="11">
        <f t="shared" si="6"/>
        <v>70077.16</v>
      </c>
    </row>
    <row r="34" spans="1:14" ht="15" customHeight="1" x14ac:dyDescent="0.25">
      <c r="A34" s="9" t="s">
        <v>34</v>
      </c>
      <c r="B34" s="10">
        <v>1152.53</v>
      </c>
      <c r="C34" s="10">
        <v>2046.28</v>
      </c>
      <c r="D34" s="10">
        <v>599.77</v>
      </c>
      <c r="E34" s="10">
        <v>509.74</v>
      </c>
      <c r="F34" s="10">
        <v>526.20000000000005</v>
      </c>
      <c r="G34" s="10">
        <v>594.48</v>
      </c>
      <c r="H34" s="10">
        <v>1432.62</v>
      </c>
      <c r="I34" s="10">
        <v>542.65</v>
      </c>
      <c r="J34" s="10">
        <v>639.35</v>
      </c>
      <c r="K34" s="10">
        <v>795.95</v>
      </c>
      <c r="L34" s="10">
        <v>359.89</v>
      </c>
      <c r="M34" s="10">
        <v>799.15</v>
      </c>
      <c r="N34" s="11">
        <f t="shared" si="6"/>
        <v>9998.6099999999988</v>
      </c>
    </row>
    <row r="35" spans="1:14" ht="15" customHeight="1" x14ac:dyDescent="0.25">
      <c r="A35" s="9" t="s">
        <v>48</v>
      </c>
      <c r="B35" s="10">
        <v>4309.47</v>
      </c>
      <c r="C35" s="10">
        <v>2298.38</v>
      </c>
      <c r="D35" s="10">
        <v>2262.4699999999998</v>
      </c>
      <c r="E35" s="10">
        <v>3770.79</v>
      </c>
      <c r="F35" s="10">
        <v>3770.79</v>
      </c>
      <c r="G35" s="10">
        <v>3770.79</v>
      </c>
      <c r="H35" s="10">
        <v>3770.79</v>
      </c>
      <c r="I35" s="10">
        <v>3857.89</v>
      </c>
      <c r="J35" s="10">
        <v>3857.89</v>
      </c>
      <c r="K35" s="10">
        <v>3857.89</v>
      </c>
      <c r="L35" s="10">
        <v>3857.89</v>
      </c>
      <c r="M35" s="10">
        <v>3857.89</v>
      </c>
      <c r="N35" s="11">
        <f t="shared" si="6"/>
        <v>43242.93</v>
      </c>
    </row>
    <row r="36" spans="1:14" ht="15" customHeight="1" x14ac:dyDescent="0.25">
      <c r="A36" s="9" t="s">
        <v>35</v>
      </c>
      <c r="B36" s="12">
        <v>599.1</v>
      </c>
      <c r="C36" s="12">
        <v>358.73</v>
      </c>
      <c r="D36" s="12">
        <v>504.84</v>
      </c>
      <c r="E36" s="12">
        <v>366.61</v>
      </c>
      <c r="F36" s="12">
        <v>432.49</v>
      </c>
      <c r="G36" s="12">
        <v>409.49</v>
      </c>
      <c r="H36" s="12">
        <v>377.33</v>
      </c>
      <c r="I36" s="10">
        <v>357.4</v>
      </c>
      <c r="J36" s="12">
        <v>356.79</v>
      </c>
      <c r="K36" s="12">
        <v>368.22</v>
      </c>
      <c r="L36" s="12">
        <v>325.81</v>
      </c>
      <c r="M36" s="12">
        <v>541.86</v>
      </c>
      <c r="N36" s="11">
        <f t="shared" si="6"/>
        <v>4998.67</v>
      </c>
    </row>
    <row r="37" spans="1:14" ht="15" customHeight="1" x14ac:dyDescent="0.25">
      <c r="A37" s="13" t="s">
        <v>42</v>
      </c>
      <c r="B37" s="11">
        <f>SUM(B17,B25,B30,B33:B36)</f>
        <v>418049.94</v>
      </c>
      <c r="C37" s="11">
        <f t="shared" ref="C37:N37" si="7">SUM(C17,C25,C30,C33:C36)</f>
        <v>415661.35</v>
      </c>
      <c r="D37" s="11">
        <f t="shared" si="7"/>
        <v>410082.67000000004</v>
      </c>
      <c r="E37" s="11">
        <f t="shared" si="7"/>
        <v>366009.01</v>
      </c>
      <c r="F37" s="11">
        <f t="shared" si="7"/>
        <v>410141.43</v>
      </c>
      <c r="G37" s="11">
        <f t="shared" si="7"/>
        <v>412950.31999999995</v>
      </c>
      <c r="H37" s="11">
        <f t="shared" si="7"/>
        <v>454843.92999999993</v>
      </c>
      <c r="I37" s="11">
        <f t="shared" si="7"/>
        <v>493905.47000000009</v>
      </c>
      <c r="J37" s="11">
        <f t="shared" si="7"/>
        <v>533119.6</v>
      </c>
      <c r="K37" s="11">
        <f t="shared" si="7"/>
        <v>516560.19999999995</v>
      </c>
      <c r="L37" s="11">
        <f t="shared" si="7"/>
        <v>442156.12999999995</v>
      </c>
      <c r="M37" s="11">
        <f t="shared" si="7"/>
        <v>454709.45000000007</v>
      </c>
      <c r="N37" s="11">
        <f t="shared" si="7"/>
        <v>5328189.5</v>
      </c>
    </row>
    <row r="38" spans="1:14" ht="15" customHeight="1" x14ac:dyDescent="0.2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 customHeight="1" x14ac:dyDescent="0.25">
      <c r="A39" s="3" t="s">
        <v>36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" customHeight="1" x14ac:dyDescent="0.25">
      <c r="A40" s="9" t="s">
        <v>47</v>
      </c>
      <c r="B40" s="14">
        <v>0</v>
      </c>
      <c r="C40" s="10">
        <v>0</v>
      </c>
      <c r="D40" s="10">
        <v>0</v>
      </c>
      <c r="E40" s="14">
        <v>0</v>
      </c>
      <c r="F40" s="10">
        <v>4450</v>
      </c>
      <c r="G40" s="10">
        <v>2208.9899999999998</v>
      </c>
      <c r="H40" s="14">
        <v>1605.88</v>
      </c>
      <c r="I40" s="10">
        <v>6690.02</v>
      </c>
      <c r="J40" s="10">
        <v>1772.1</v>
      </c>
      <c r="K40" s="14">
        <v>0</v>
      </c>
      <c r="L40" s="14">
        <v>0</v>
      </c>
      <c r="M40" s="14">
        <v>0</v>
      </c>
      <c r="N40" s="11">
        <f>SUM(B40:M40)</f>
        <v>16726.989999999998</v>
      </c>
    </row>
    <row r="41" spans="1:14" ht="15" customHeight="1" x14ac:dyDescent="0.25">
      <c r="A41" s="13" t="s">
        <v>43</v>
      </c>
      <c r="B41" s="15">
        <f>SUM(B40)</f>
        <v>0</v>
      </c>
      <c r="C41" s="15">
        <f t="shared" ref="C41:N41" si="8">SUM(C40)</f>
        <v>0</v>
      </c>
      <c r="D41" s="15">
        <f t="shared" si="8"/>
        <v>0</v>
      </c>
      <c r="E41" s="15">
        <f t="shared" si="8"/>
        <v>0</v>
      </c>
      <c r="F41" s="10">
        <f t="shared" si="8"/>
        <v>4450</v>
      </c>
      <c r="G41" s="10">
        <f t="shared" si="8"/>
        <v>2208.9899999999998</v>
      </c>
      <c r="H41" s="14">
        <f t="shared" si="8"/>
        <v>1605.88</v>
      </c>
      <c r="I41" s="10">
        <f t="shared" si="8"/>
        <v>6690.02</v>
      </c>
      <c r="J41" s="10">
        <f t="shared" si="8"/>
        <v>1772.1</v>
      </c>
      <c r="K41" s="10">
        <f t="shared" si="8"/>
        <v>0</v>
      </c>
      <c r="L41" s="10">
        <f t="shared" si="8"/>
        <v>0</v>
      </c>
      <c r="M41" s="14">
        <f t="shared" si="8"/>
        <v>0</v>
      </c>
      <c r="N41" s="10">
        <f t="shared" si="8"/>
        <v>16726.989999999998</v>
      </c>
    </row>
    <row r="42" spans="1:14" ht="15" customHeight="1" x14ac:dyDescent="0.25">
      <c r="A42" s="6"/>
      <c r="B42" s="7"/>
      <c r="C42" s="5"/>
      <c r="D42" s="5"/>
      <c r="E42" s="7"/>
      <c r="F42" s="5"/>
      <c r="G42" s="5"/>
      <c r="H42" s="5"/>
      <c r="I42" s="5"/>
      <c r="J42" s="7"/>
      <c r="K42" s="5"/>
      <c r="L42" s="7"/>
      <c r="M42" s="7"/>
      <c r="N42" s="5"/>
    </row>
    <row r="43" spans="1:14" ht="15" customHeight="1" x14ac:dyDescent="0.25">
      <c r="A43" s="17" t="s">
        <v>45</v>
      </c>
      <c r="B43" s="18">
        <f>SUM(B37,B41)</f>
        <v>418049.94</v>
      </c>
      <c r="C43" s="18">
        <f t="shared" ref="C43:N43" si="9">SUM(C37,C41)</f>
        <v>415661.35</v>
      </c>
      <c r="D43" s="18">
        <f t="shared" si="9"/>
        <v>410082.67000000004</v>
      </c>
      <c r="E43" s="18">
        <f t="shared" si="9"/>
        <v>366009.01</v>
      </c>
      <c r="F43" s="18">
        <f t="shared" si="9"/>
        <v>414591.43</v>
      </c>
      <c r="G43" s="18">
        <f t="shared" si="9"/>
        <v>415159.30999999994</v>
      </c>
      <c r="H43" s="18">
        <f t="shared" si="9"/>
        <v>456449.80999999994</v>
      </c>
      <c r="I43" s="18">
        <f t="shared" si="9"/>
        <v>500595.49000000011</v>
      </c>
      <c r="J43" s="18">
        <f t="shared" si="9"/>
        <v>534891.69999999995</v>
      </c>
      <c r="K43" s="18">
        <f t="shared" si="9"/>
        <v>516560.19999999995</v>
      </c>
      <c r="L43" s="18">
        <f t="shared" si="9"/>
        <v>442156.12999999995</v>
      </c>
      <c r="M43" s="18">
        <f t="shared" si="9"/>
        <v>454709.45000000007</v>
      </c>
      <c r="N43" s="18">
        <f t="shared" si="9"/>
        <v>5344916.49</v>
      </c>
    </row>
    <row r="44" spans="1:14" ht="15" customHeight="1" x14ac:dyDescent="0.25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27.75" customHeight="1" x14ac:dyDescent="0.25">
      <c r="A45" s="20" t="s">
        <v>46</v>
      </c>
      <c r="B45" s="21">
        <f>B14-B43</f>
        <v>17580.650000000023</v>
      </c>
      <c r="C45" s="21">
        <f t="shared" ref="C45:N45" si="10">C14-C43</f>
        <v>20181.429999999993</v>
      </c>
      <c r="D45" s="21">
        <f t="shared" si="10"/>
        <v>25638.649999999965</v>
      </c>
      <c r="E45" s="21">
        <f t="shared" si="10"/>
        <v>69724.75</v>
      </c>
      <c r="F45" s="21">
        <f t="shared" si="10"/>
        <v>20865.799999999988</v>
      </c>
      <c r="G45" s="21">
        <f t="shared" si="10"/>
        <v>20171.050000000047</v>
      </c>
      <c r="H45" s="21">
        <f t="shared" si="10"/>
        <v>-21111.01999999996</v>
      </c>
      <c r="I45" s="21">
        <f t="shared" si="10"/>
        <v>-65248.540000000095</v>
      </c>
      <c r="J45" s="21">
        <f t="shared" si="10"/>
        <v>-98914.949999999953</v>
      </c>
      <c r="K45" s="21">
        <f t="shared" si="10"/>
        <v>-81158.799999999988</v>
      </c>
      <c r="L45" s="21">
        <f t="shared" si="10"/>
        <v>-6221.8599999999278</v>
      </c>
      <c r="M45" s="21">
        <f t="shared" si="10"/>
        <v>-18658.330000000075</v>
      </c>
      <c r="N45" s="21">
        <f t="shared" si="10"/>
        <v>-117151.17000000086</v>
      </c>
    </row>
    <row r="46" spans="1:14" ht="15" customHeight="1" x14ac:dyDescent="0.25">
      <c r="A46" s="1"/>
    </row>
  </sheetData>
  <mergeCells count="3">
    <mergeCell ref="B39:N39"/>
    <mergeCell ref="A5:N5"/>
    <mergeCell ref="A6:N6"/>
  </mergeCells>
  <printOptions horizontalCentered="1" verticalCentered="1"/>
  <pageMargins left="0.19685039370078741" right="0.19685039370078741" top="0.19685039370078741" bottom="0.19685039370078741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Contábil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cp:lastPrinted>2018-05-11T18:01:27Z</cp:lastPrinted>
  <dcterms:created xsi:type="dcterms:W3CDTF">2018-05-11T17:00:43Z</dcterms:created>
  <dcterms:modified xsi:type="dcterms:W3CDTF">2021-01-15T12:56:52Z</dcterms:modified>
</cp:coreProperties>
</file>