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72.17.11.5\Lucy_Contabilidade\Portal da Transparência\SRLM\06 - Relatórios Fisico-financeiros\Exercício de 2020\"/>
    </mc:Choice>
  </mc:AlternateContent>
  <xr:revisionPtr revIDLastSave="0" documentId="13_ncr:1_{76FD8D6B-8F8B-4AE2-A454-33AC66F49718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Demonstrativo Contábil 2020" sheetId="2" r:id="rId1"/>
  </sheets>
  <calcPr calcId="191029"/>
</workbook>
</file>

<file path=xl/calcChain.xml><?xml version="1.0" encoding="utf-8"?>
<calcChain xmlns="http://schemas.openxmlformats.org/spreadsheetml/2006/main">
  <c r="N40" i="2" l="1"/>
  <c r="N36" i="2"/>
  <c r="N35" i="2"/>
  <c r="N33" i="2"/>
  <c r="N34" i="2"/>
  <c r="N32" i="2"/>
  <c r="N31" i="2"/>
  <c r="N29" i="2"/>
  <c r="N28" i="2"/>
  <c r="N27" i="2"/>
  <c r="N26" i="2" s="1"/>
  <c r="N23" i="2"/>
  <c r="N22" i="2"/>
  <c r="N21" i="2"/>
  <c r="N19" i="2"/>
  <c r="N18" i="2"/>
  <c r="N11" i="2"/>
  <c r="N12" i="2"/>
  <c r="N13" i="2"/>
  <c r="N10" i="2"/>
  <c r="C45" i="2"/>
  <c r="D45" i="2"/>
  <c r="L45" i="2"/>
  <c r="C43" i="2"/>
  <c r="D43" i="2"/>
  <c r="E43" i="2"/>
  <c r="G43" i="2"/>
  <c r="L43" i="2"/>
  <c r="M43" i="2"/>
  <c r="B43" i="2"/>
  <c r="C41" i="2"/>
  <c r="D41" i="2"/>
  <c r="E41" i="2"/>
  <c r="F41" i="2"/>
  <c r="F43" i="2" s="1"/>
  <c r="G41" i="2"/>
  <c r="H41" i="2"/>
  <c r="I41" i="2"/>
  <c r="J41" i="2"/>
  <c r="K41" i="2"/>
  <c r="L41" i="2"/>
  <c r="M41" i="2"/>
  <c r="N41" i="2"/>
  <c r="B41" i="2"/>
  <c r="C37" i="2"/>
  <c r="D37" i="2"/>
  <c r="E37" i="2"/>
  <c r="F37" i="2"/>
  <c r="G37" i="2"/>
  <c r="L37" i="2"/>
  <c r="M37" i="2"/>
  <c r="B37" i="2"/>
  <c r="C30" i="2"/>
  <c r="D30" i="2"/>
  <c r="E30" i="2"/>
  <c r="F30" i="2"/>
  <c r="G30" i="2"/>
  <c r="H30" i="2"/>
  <c r="I30" i="2"/>
  <c r="J30" i="2"/>
  <c r="K30" i="2"/>
  <c r="L30" i="2"/>
  <c r="M30" i="2"/>
  <c r="B30" i="2"/>
  <c r="C26" i="2"/>
  <c r="D26" i="2"/>
  <c r="E26" i="2"/>
  <c r="F26" i="2"/>
  <c r="F25" i="2" s="1"/>
  <c r="G26" i="2"/>
  <c r="H26" i="2"/>
  <c r="I26" i="2"/>
  <c r="J26" i="2"/>
  <c r="J25" i="2" s="1"/>
  <c r="K26" i="2"/>
  <c r="L26" i="2"/>
  <c r="M26" i="2"/>
  <c r="B26" i="2"/>
  <c r="C25" i="2"/>
  <c r="D25" i="2"/>
  <c r="E25" i="2"/>
  <c r="G25" i="2"/>
  <c r="H25" i="2"/>
  <c r="I25" i="2"/>
  <c r="K25" i="2"/>
  <c r="L25" i="2"/>
  <c r="M25" i="2"/>
  <c r="B25" i="2"/>
  <c r="C20" i="2"/>
  <c r="D20" i="2"/>
  <c r="E20" i="2"/>
  <c r="E17" i="2" s="1"/>
  <c r="F20" i="2"/>
  <c r="G20" i="2"/>
  <c r="H20" i="2"/>
  <c r="I20" i="2"/>
  <c r="J20" i="2"/>
  <c r="J17" i="2" s="1"/>
  <c r="K20" i="2"/>
  <c r="L20" i="2"/>
  <c r="M20" i="2"/>
  <c r="B20" i="2"/>
  <c r="C17" i="2"/>
  <c r="D17" i="2"/>
  <c r="F17" i="2"/>
  <c r="G17" i="2"/>
  <c r="H17" i="2"/>
  <c r="I17" i="2"/>
  <c r="K17" i="2"/>
  <c r="K37" i="2" s="1"/>
  <c r="K43" i="2" s="1"/>
  <c r="L17" i="2"/>
  <c r="M17" i="2"/>
  <c r="B17" i="2"/>
  <c r="C14" i="2"/>
  <c r="D14" i="2"/>
  <c r="E14" i="2"/>
  <c r="E45" i="2" s="1"/>
  <c r="F14" i="2"/>
  <c r="G14" i="2"/>
  <c r="G45" i="2" s="1"/>
  <c r="H14" i="2"/>
  <c r="I14" i="2"/>
  <c r="J14" i="2"/>
  <c r="K14" i="2"/>
  <c r="L14" i="2"/>
  <c r="M14" i="2"/>
  <c r="M45" i="2" s="1"/>
  <c r="B14" i="2"/>
  <c r="B45" i="2" s="1"/>
  <c r="K45" i="2" l="1"/>
  <c r="F45" i="2"/>
  <c r="J43" i="2"/>
  <c r="J37" i="2"/>
  <c r="J45" i="2"/>
  <c r="N30" i="2"/>
  <c r="N25" i="2"/>
  <c r="I37" i="2"/>
  <c r="I43" i="2" s="1"/>
  <c r="I45" i="2" s="1"/>
  <c r="H37" i="2"/>
  <c r="H43" i="2" s="1"/>
  <c r="H45" i="2" s="1"/>
  <c r="N20" i="2"/>
  <c r="N17" i="2" s="1"/>
  <c r="N37" i="2" s="1"/>
  <c r="N43" i="2" s="1"/>
  <c r="N14" i="2"/>
  <c r="N45" i="2" l="1"/>
</calcChain>
</file>

<file path=xl/sharedStrings.xml><?xml version="1.0" encoding="utf-8"?>
<sst xmlns="http://schemas.openxmlformats.org/spreadsheetml/2006/main" count="50" uniqueCount="50">
  <si>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</si>
  <si>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</si>
  <si>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</si>
  <si>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</si>
  <si>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</si>
  <si>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</si>
  <si>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</si>
  <si>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</si>
  <si>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</si>
  <si>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</si>
  <si>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</si>
  <si>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</si>
  <si>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</si>
  <si>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Resultado de Aplicação Financeira</t>
  </si>
  <si>
    <t>Outras Receitas</t>
  </si>
  <si>
    <t>Despesas Operacionais</t>
  </si>
  <si>
    <t>Pessoal</t>
  </si>
  <si>
    <t>Ordenados</t>
  </si>
  <si>
    <t>Encargos Sociais</t>
  </si>
  <si>
    <t>Provisões</t>
  </si>
  <si>
    <t>13º exclusivamente</t>
  </si>
  <si>
    <t>Férias exclusivamente</t>
  </si>
  <si>
    <t>Benefícios</t>
  </si>
  <si>
    <t>Outras despesas com pessoal</t>
  </si>
  <si>
    <t>Serviços Terceirizados</t>
  </si>
  <si>
    <t>Assistenciais</t>
  </si>
  <si>
    <t>Pessoa Jurídica</t>
  </si>
  <si>
    <t>Pessoa Física</t>
  </si>
  <si>
    <t>Administrativos</t>
  </si>
  <si>
    <t>Materiais</t>
  </si>
  <si>
    <t>Materiais e medicamento</t>
  </si>
  <si>
    <t>Materiais de consumo</t>
  </si>
  <si>
    <t>Gerais (água, luz, telefone, aluguel)</t>
  </si>
  <si>
    <t>Outras despesas</t>
  </si>
  <si>
    <t>Tributárias/Financeiras</t>
  </si>
  <si>
    <t>Investimento</t>
  </si>
  <si>
    <t>DEMONSTRATIVO CONTÁBIL OPERACIONAL</t>
  </si>
  <si>
    <t xml:space="preserve"> </t>
  </si>
  <si>
    <t xml:space="preserve">Receitas </t>
  </si>
  <si>
    <t>MESES</t>
  </si>
  <si>
    <t>Total das Receitas (1)</t>
  </si>
  <si>
    <t>Total das Despesas Operacionais (2)</t>
  </si>
  <si>
    <t>Total Investimento (3)</t>
  </si>
  <si>
    <t>Repasse Contrato de Gestão</t>
  </si>
  <si>
    <t>TOTAL GERAL DAS DESPESAS (2 + 3)</t>
  </si>
  <si>
    <t>RESULTADO (Total das Receitas - Total Geral das Despesas)</t>
  </si>
  <si>
    <t>Equipamentos</t>
  </si>
  <si>
    <t>Ressarcimento por rateio</t>
  </si>
  <si>
    <t>Reembolso de Despesas</t>
  </si>
  <si>
    <t>LUCY MONTORO FERNANDÓPOLIS - Período: De 01 até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</si>
</sst>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sz val="12"/>
      <color theme="1"/>
      <name val="Courie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16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2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6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43" fontId="0" fillId="0" borderId="10" xfId="1" applyFont="1" applyBorder="1" applyAlignment="1">
      <alignment horizontal="right" wrapText="1"/>
    </xf>
    <xf numFmtId="0" fontId="16" fillId="34" borderId="10" xfId="0" applyFont="1" applyFill="1" applyBorder="1" applyAlignment="1">
      <alignment wrapText="1"/>
    </xf>
    <xf numFmtId="4" fontId="16" fillId="34" borderId="10" xfId="0" applyNumberFormat="1" applyFont="1" applyFill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6" fillId="33" borderId="10" xfId="0" applyFont="1" applyFill="1" applyBorder="1" applyAlignment="1">
      <alignment wrapText="1"/>
    </xf>
    <xf numFmtId="4" fontId="16" fillId="33" borderId="10" xfId="0" applyNumberFormat="1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60960</xdr:rowOff>
    </xdr:from>
    <xdr:to>
      <xdr:col>6</xdr:col>
      <xdr:colOff>476745</xdr:colOff>
      <xdr:row>3</xdr:row>
      <xdr:rowOff>175259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5B74A4-71BC-47EA-871A-1D5D1B10B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9280" y="60960"/>
          <a:ext cx="1572120" cy="678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showGridLines="0" tabSelected="1" topLeftCell="B1" zoomScaleNormal="100" workbookViewId="0">
      <selection activeCell="K50" sqref="K50"/>
    </sheetView>
  </sheetViews>
  <sheetFormatPr defaultRowHeight="15" x14ac:dyDescent="0.25"/>
  <cols>
    <col min="1" max="1" width="40.42578125" customWidth="1"/>
    <col min="2" max="2" width="11.7109375" bestFit="1" customWidth="1"/>
    <col min="3" max="3" width="11.7109375" customWidth="1"/>
    <col min="4" max="10" width="11.7109375" bestFit="1" customWidth="1"/>
    <col min="11" max="13" width="11.7109375" customWidth="1"/>
    <col min="14" max="14" width="12.7109375" bestFit="1" customWidth="1"/>
  </cols>
  <sheetData>
    <row r="1" spans="1:14" x14ac:dyDescent="0.25">
      <c r="C1" s="2" t="s">
        <v>37</v>
      </c>
    </row>
    <row r="5" spans="1:14" ht="15" customHeight="1" x14ac:dyDescent="0.25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5" customHeight="1" x14ac:dyDescent="0.25">
      <c r="A6" s="24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5" customHeight="1" x14ac:dyDescent="0.25"/>
    <row r="8" spans="1:14" ht="15" customHeight="1" x14ac:dyDescent="0.25">
      <c r="A8" s="8" t="s">
        <v>39</v>
      </c>
      <c r="B8" s="22" t="s">
        <v>0</v>
      </c>
      <c r="C8" s="22" t="s">
        <v>1</v>
      </c>
      <c r="D8" s="22" t="s">
        <v>2</v>
      </c>
      <c r="E8" s="22" t="s">
        <v>3</v>
      </c>
      <c r="F8" s="22" t="s">
        <v>4</v>
      </c>
      <c r="G8" s="22" t="s">
        <v>5</v>
      </c>
      <c r="H8" s="22" t="s">
        <v>6</v>
      </c>
      <c r="I8" s="22" t="s">
        <v>7</v>
      </c>
      <c r="J8" s="22" t="s">
        <v>8</v>
      </c>
      <c r="K8" s="22" t="s">
        <v>9</v>
      </c>
      <c r="L8" s="22" t="s">
        <v>10</v>
      </c>
      <c r="M8" s="22" t="s">
        <v>11</v>
      </c>
      <c r="N8" s="22" t="s">
        <v>12</v>
      </c>
    </row>
    <row r="9" spans="1:14" ht="15" customHeight="1" x14ac:dyDescent="0.25">
      <c r="A9" s="3" t="s">
        <v>38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 customHeight="1" x14ac:dyDescent="0.25">
      <c r="A10" s="9" t="s">
        <v>43</v>
      </c>
      <c r="B10" s="10">
        <v>269117</v>
      </c>
      <c r="C10" s="10">
        <v>269117</v>
      </c>
      <c r="D10" s="10">
        <v>269117</v>
      </c>
      <c r="E10" s="10">
        <v>269117</v>
      </c>
      <c r="F10" s="10">
        <v>269117</v>
      </c>
      <c r="G10" s="10">
        <v>269117</v>
      </c>
      <c r="H10" s="10">
        <v>269117</v>
      </c>
      <c r="I10" s="10">
        <v>269117</v>
      </c>
      <c r="J10" s="10">
        <v>269117</v>
      </c>
      <c r="K10" s="10">
        <v>269117</v>
      </c>
      <c r="L10" s="10">
        <v>0</v>
      </c>
      <c r="M10" s="10">
        <v>0</v>
      </c>
      <c r="N10" s="11">
        <f>SUM(B10:M10)</f>
        <v>2691170</v>
      </c>
    </row>
    <row r="11" spans="1:14" ht="15" customHeight="1" x14ac:dyDescent="0.25">
      <c r="A11" s="9" t="s">
        <v>13</v>
      </c>
      <c r="B11" s="10">
        <v>206.6</v>
      </c>
      <c r="C11" s="10">
        <v>157.47</v>
      </c>
      <c r="D11" s="10">
        <v>159.18</v>
      </c>
      <c r="E11" s="10">
        <v>86.3</v>
      </c>
      <c r="F11" s="10">
        <v>105.53</v>
      </c>
      <c r="G11" s="10">
        <v>109.35</v>
      </c>
      <c r="H11" s="10">
        <v>96.82</v>
      </c>
      <c r="I11" s="10">
        <v>39.28</v>
      </c>
      <c r="J11" s="10">
        <v>23.37</v>
      </c>
      <c r="K11" s="10">
        <v>48.84</v>
      </c>
      <c r="L11" s="10">
        <v>0</v>
      </c>
      <c r="M11" s="10">
        <v>0</v>
      </c>
      <c r="N11" s="11">
        <f t="shared" ref="N11:N13" si="0">SUM(B11:M11)</f>
        <v>1032.74</v>
      </c>
    </row>
    <row r="12" spans="1:14" ht="15" customHeight="1" x14ac:dyDescent="0.25">
      <c r="A12" s="9" t="s">
        <v>48</v>
      </c>
      <c r="B12" s="14">
        <v>0</v>
      </c>
      <c r="C12" s="14">
        <v>0</v>
      </c>
      <c r="D12" s="14">
        <v>0</v>
      </c>
      <c r="E12" s="14">
        <v>0</v>
      </c>
      <c r="F12" s="14">
        <v>0.18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1">
        <f t="shared" si="0"/>
        <v>0.18</v>
      </c>
    </row>
    <row r="13" spans="1:14" ht="15" customHeight="1" x14ac:dyDescent="0.25">
      <c r="A13" s="9" t="s">
        <v>14</v>
      </c>
      <c r="B13" s="16">
        <v>2281.1</v>
      </c>
      <c r="C13" s="16">
        <v>2971.37</v>
      </c>
      <c r="D13" s="16">
        <v>2219.96</v>
      </c>
      <c r="E13" s="16">
        <v>2193.21</v>
      </c>
      <c r="F13" s="16">
        <v>1631.34</v>
      </c>
      <c r="G13" s="16">
        <v>1464.92</v>
      </c>
      <c r="H13" s="16">
        <v>1565.6</v>
      </c>
      <c r="I13" s="16">
        <v>1772.06</v>
      </c>
      <c r="J13" s="16">
        <v>1970.52</v>
      </c>
      <c r="K13" s="16">
        <v>2773.66</v>
      </c>
      <c r="L13" s="14">
        <v>0</v>
      </c>
      <c r="M13" s="14">
        <v>0</v>
      </c>
      <c r="N13" s="11">
        <f t="shared" si="0"/>
        <v>20843.739999999998</v>
      </c>
    </row>
    <row r="14" spans="1:14" ht="15" customHeight="1" x14ac:dyDescent="0.25">
      <c r="A14" s="17" t="s">
        <v>40</v>
      </c>
      <c r="B14" s="18">
        <f>SUM(B10:B13)</f>
        <v>271604.69999999995</v>
      </c>
      <c r="C14" s="18">
        <f t="shared" ref="C14:N14" si="1">SUM(C10:C13)</f>
        <v>272245.83999999997</v>
      </c>
      <c r="D14" s="18">
        <f t="shared" si="1"/>
        <v>271496.14</v>
      </c>
      <c r="E14" s="18">
        <f t="shared" si="1"/>
        <v>271396.51</v>
      </c>
      <c r="F14" s="18">
        <f t="shared" si="1"/>
        <v>270854.05000000005</v>
      </c>
      <c r="G14" s="18">
        <f t="shared" si="1"/>
        <v>270691.26999999996</v>
      </c>
      <c r="H14" s="18">
        <f t="shared" si="1"/>
        <v>270779.42</v>
      </c>
      <c r="I14" s="18">
        <f t="shared" si="1"/>
        <v>270928.34000000003</v>
      </c>
      <c r="J14" s="18">
        <f t="shared" si="1"/>
        <v>271110.89</v>
      </c>
      <c r="K14" s="18">
        <f t="shared" si="1"/>
        <v>271939.5</v>
      </c>
      <c r="L14" s="18">
        <f t="shared" si="1"/>
        <v>0</v>
      </c>
      <c r="M14" s="18">
        <f t="shared" si="1"/>
        <v>0</v>
      </c>
      <c r="N14" s="18">
        <f t="shared" si="1"/>
        <v>2713046.6600000006</v>
      </c>
    </row>
    <row r="15" spans="1:14" ht="15" customHeight="1" x14ac:dyDescent="0.2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 customHeight="1" x14ac:dyDescent="0.25">
      <c r="A16" s="3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" customHeight="1" x14ac:dyDescent="0.25">
      <c r="A17" s="13" t="s">
        <v>16</v>
      </c>
      <c r="B17" s="11">
        <f>SUM(B18:B20,B23,B24)</f>
        <v>188874.85</v>
      </c>
      <c r="C17" s="11">
        <f t="shared" ref="C17:N17" si="2">SUM(C18:C20,C23,C24)</f>
        <v>193100.03000000003</v>
      </c>
      <c r="D17" s="11">
        <f t="shared" si="2"/>
        <v>216762.52</v>
      </c>
      <c r="E17" s="11">
        <f t="shared" si="2"/>
        <v>158897.21999999997</v>
      </c>
      <c r="F17" s="11">
        <f t="shared" si="2"/>
        <v>165205.63</v>
      </c>
      <c r="G17" s="11">
        <f t="shared" si="2"/>
        <v>196766.86</v>
      </c>
      <c r="H17" s="11">
        <f t="shared" si="2"/>
        <v>176143.53000000003</v>
      </c>
      <c r="I17" s="11">
        <f t="shared" si="2"/>
        <v>185399.32</v>
      </c>
      <c r="J17" s="11">
        <f t="shared" si="2"/>
        <v>189864.09</v>
      </c>
      <c r="K17" s="11">
        <f t="shared" si="2"/>
        <v>205199.37</v>
      </c>
      <c r="L17" s="11">
        <f t="shared" si="2"/>
        <v>0</v>
      </c>
      <c r="M17" s="11">
        <f t="shared" si="2"/>
        <v>0</v>
      </c>
      <c r="N17" s="11">
        <f t="shared" si="2"/>
        <v>1876213.42</v>
      </c>
    </row>
    <row r="18" spans="1:14" ht="15" customHeight="1" x14ac:dyDescent="0.25">
      <c r="A18" s="9" t="s">
        <v>17</v>
      </c>
      <c r="B18" s="10">
        <v>140192.59</v>
      </c>
      <c r="C18" s="10">
        <v>135254.04</v>
      </c>
      <c r="D18" s="10">
        <v>149814.12</v>
      </c>
      <c r="E18" s="10">
        <v>124389.04</v>
      </c>
      <c r="F18" s="10">
        <v>119595.44</v>
      </c>
      <c r="G18" s="10">
        <v>128104.75</v>
      </c>
      <c r="H18" s="10">
        <v>127558.19</v>
      </c>
      <c r="I18" s="10">
        <v>133093.07999999999</v>
      </c>
      <c r="J18" s="10">
        <v>134166.16</v>
      </c>
      <c r="K18" s="10">
        <v>151998.26999999999</v>
      </c>
      <c r="L18" s="10">
        <v>0</v>
      </c>
      <c r="M18" s="10">
        <v>0</v>
      </c>
      <c r="N18" s="11">
        <f t="shared" ref="N18:N19" si="3">SUM(B18:M18)</f>
        <v>1344165.68</v>
      </c>
    </row>
    <row r="19" spans="1:14" ht="15" customHeight="1" x14ac:dyDescent="0.25">
      <c r="A19" s="9" t="s">
        <v>18</v>
      </c>
      <c r="B19" s="10">
        <v>11349.56</v>
      </c>
      <c r="C19" s="10">
        <v>18000.82</v>
      </c>
      <c r="D19" s="10">
        <v>29082.13</v>
      </c>
      <c r="E19" s="10">
        <v>10081.379999999999</v>
      </c>
      <c r="F19" s="10">
        <v>9652.6</v>
      </c>
      <c r="G19" s="10">
        <v>10531.02</v>
      </c>
      <c r="H19" s="10">
        <v>10487.29</v>
      </c>
      <c r="I19" s="10">
        <v>10936.57</v>
      </c>
      <c r="J19" s="10">
        <v>11130.03</v>
      </c>
      <c r="K19" s="10">
        <v>12400.8</v>
      </c>
      <c r="L19" s="10">
        <v>0</v>
      </c>
      <c r="M19" s="10">
        <v>0</v>
      </c>
      <c r="N19" s="11">
        <f t="shared" si="3"/>
        <v>133652.20000000001</v>
      </c>
    </row>
    <row r="20" spans="1:14" ht="15" customHeight="1" x14ac:dyDescent="0.25">
      <c r="A20" s="13" t="s">
        <v>19</v>
      </c>
      <c r="B20" s="11">
        <f>SUM(B21:B22)</f>
        <v>29694.7</v>
      </c>
      <c r="C20" s="11">
        <f t="shared" ref="C20:N20" si="4">SUM(C21:C22)</f>
        <v>32073.17</v>
      </c>
      <c r="D20" s="11">
        <f t="shared" si="4"/>
        <v>30228.269999999997</v>
      </c>
      <c r="E20" s="11">
        <f t="shared" si="4"/>
        <v>16922.8</v>
      </c>
      <c r="F20" s="11">
        <f t="shared" si="4"/>
        <v>28453.59</v>
      </c>
      <c r="G20" s="11">
        <f t="shared" si="4"/>
        <v>50761.09</v>
      </c>
      <c r="H20" s="11">
        <f t="shared" si="4"/>
        <v>30460.050000000003</v>
      </c>
      <c r="I20" s="11">
        <f t="shared" si="4"/>
        <v>33731.67</v>
      </c>
      <c r="J20" s="11">
        <f t="shared" si="4"/>
        <v>36795.9</v>
      </c>
      <c r="K20" s="11">
        <f t="shared" si="4"/>
        <v>33028.300000000003</v>
      </c>
      <c r="L20" s="11">
        <f t="shared" si="4"/>
        <v>0</v>
      </c>
      <c r="M20" s="11">
        <f t="shared" si="4"/>
        <v>0</v>
      </c>
      <c r="N20" s="11">
        <f t="shared" si="4"/>
        <v>322149.54000000004</v>
      </c>
    </row>
    <row r="21" spans="1:14" ht="15" customHeight="1" x14ac:dyDescent="0.25">
      <c r="A21" s="9" t="s">
        <v>20</v>
      </c>
      <c r="B21" s="10">
        <v>13582.53</v>
      </c>
      <c r="C21" s="10">
        <v>13382.69</v>
      </c>
      <c r="D21" s="10">
        <v>13940.64</v>
      </c>
      <c r="E21" s="10">
        <v>9550.7199999999993</v>
      </c>
      <c r="F21" s="10">
        <v>11997.71</v>
      </c>
      <c r="G21" s="10">
        <v>16475.490000000002</v>
      </c>
      <c r="H21" s="10">
        <v>13054.31</v>
      </c>
      <c r="I21" s="10">
        <v>14879.37</v>
      </c>
      <c r="J21" s="10">
        <v>13798.74</v>
      </c>
      <c r="K21" s="10">
        <v>14124</v>
      </c>
      <c r="L21" s="10">
        <v>0</v>
      </c>
      <c r="M21" s="10">
        <v>0</v>
      </c>
      <c r="N21" s="11">
        <f t="shared" ref="N21:N23" si="5">SUM(B21:M21)</f>
        <v>134786.20000000001</v>
      </c>
    </row>
    <row r="22" spans="1:14" ht="15" customHeight="1" x14ac:dyDescent="0.25">
      <c r="A22" s="9" t="s">
        <v>21</v>
      </c>
      <c r="B22" s="10">
        <v>16112.17</v>
      </c>
      <c r="C22" s="10">
        <v>18690.48</v>
      </c>
      <c r="D22" s="10">
        <v>16287.63</v>
      </c>
      <c r="E22" s="10">
        <v>7372.08</v>
      </c>
      <c r="F22" s="10">
        <v>16455.88</v>
      </c>
      <c r="G22" s="10">
        <v>34285.599999999999</v>
      </c>
      <c r="H22" s="10">
        <v>17405.740000000002</v>
      </c>
      <c r="I22" s="10">
        <v>18852.3</v>
      </c>
      <c r="J22" s="10">
        <v>22997.16</v>
      </c>
      <c r="K22" s="10">
        <v>18904.3</v>
      </c>
      <c r="L22" s="10">
        <v>0</v>
      </c>
      <c r="M22" s="10">
        <v>0</v>
      </c>
      <c r="N22" s="11">
        <f t="shared" si="5"/>
        <v>187363.34</v>
      </c>
    </row>
    <row r="23" spans="1:14" ht="15" customHeight="1" x14ac:dyDescent="0.25">
      <c r="A23" s="9" t="s">
        <v>22</v>
      </c>
      <c r="B23" s="10">
        <v>7638</v>
      </c>
      <c r="C23" s="10">
        <v>7772</v>
      </c>
      <c r="D23" s="10">
        <v>7638</v>
      </c>
      <c r="E23" s="10">
        <v>7504</v>
      </c>
      <c r="F23" s="10">
        <v>7504</v>
      </c>
      <c r="G23" s="10">
        <v>7370</v>
      </c>
      <c r="H23" s="10">
        <v>7638</v>
      </c>
      <c r="I23" s="10">
        <v>7638</v>
      </c>
      <c r="J23" s="10">
        <v>7772</v>
      </c>
      <c r="K23" s="10">
        <v>7772</v>
      </c>
      <c r="L23" s="10">
        <v>0</v>
      </c>
      <c r="M23" s="10">
        <v>0</v>
      </c>
      <c r="N23" s="11">
        <f t="shared" si="5"/>
        <v>76246</v>
      </c>
    </row>
    <row r="24" spans="1:14" ht="15" customHeight="1" x14ac:dyDescent="0.25">
      <c r="A24" s="9" t="s">
        <v>23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1">
        <v>0</v>
      </c>
    </row>
    <row r="25" spans="1:14" ht="15" customHeight="1" x14ac:dyDescent="0.25">
      <c r="A25" s="13" t="s">
        <v>24</v>
      </c>
      <c r="B25" s="11">
        <f>SUM(B26,B29)</f>
        <v>54877.08</v>
      </c>
      <c r="C25" s="11">
        <f t="shared" ref="C25:N25" si="6">SUM(C26,C29)</f>
        <v>52558.91</v>
      </c>
      <c r="D25" s="11">
        <f t="shared" si="6"/>
        <v>53420.259999999995</v>
      </c>
      <c r="E25" s="11">
        <f t="shared" si="6"/>
        <v>54234.41</v>
      </c>
      <c r="F25" s="11">
        <f t="shared" si="6"/>
        <v>53787.82</v>
      </c>
      <c r="G25" s="11">
        <f t="shared" si="6"/>
        <v>62395.9</v>
      </c>
      <c r="H25" s="11">
        <f t="shared" si="6"/>
        <v>58416.990000000005</v>
      </c>
      <c r="I25" s="11">
        <f t="shared" si="6"/>
        <v>53733.770000000004</v>
      </c>
      <c r="J25" s="11">
        <f t="shared" si="6"/>
        <v>54746.92</v>
      </c>
      <c r="K25" s="11">
        <f t="shared" si="6"/>
        <v>61133.82</v>
      </c>
      <c r="L25" s="11">
        <f t="shared" si="6"/>
        <v>0</v>
      </c>
      <c r="M25" s="11">
        <f t="shared" si="6"/>
        <v>0</v>
      </c>
      <c r="N25" s="11">
        <f t="shared" si="6"/>
        <v>559305.88</v>
      </c>
    </row>
    <row r="26" spans="1:14" ht="15" customHeight="1" x14ac:dyDescent="0.25">
      <c r="A26" s="13" t="s">
        <v>25</v>
      </c>
      <c r="B26" s="11">
        <f>SUM(B27:B28)</f>
        <v>31140</v>
      </c>
      <c r="C26" s="11">
        <f t="shared" ref="C26:N26" si="7">SUM(C27:C28)</f>
        <v>28280</v>
      </c>
      <c r="D26" s="11">
        <f t="shared" si="7"/>
        <v>30080</v>
      </c>
      <c r="E26" s="11">
        <f t="shared" si="7"/>
        <v>31000</v>
      </c>
      <c r="F26" s="11">
        <f t="shared" si="7"/>
        <v>27680</v>
      </c>
      <c r="G26" s="11">
        <f t="shared" si="7"/>
        <v>28120</v>
      </c>
      <c r="H26" s="11">
        <f t="shared" si="7"/>
        <v>33400</v>
      </c>
      <c r="I26" s="11">
        <f t="shared" si="7"/>
        <v>29480</v>
      </c>
      <c r="J26" s="11">
        <f t="shared" si="7"/>
        <v>30840</v>
      </c>
      <c r="K26" s="11">
        <f t="shared" si="7"/>
        <v>30840</v>
      </c>
      <c r="L26" s="11">
        <f t="shared" si="7"/>
        <v>0</v>
      </c>
      <c r="M26" s="11">
        <f t="shared" si="7"/>
        <v>0</v>
      </c>
      <c r="N26" s="11">
        <f t="shared" si="7"/>
        <v>300860</v>
      </c>
    </row>
    <row r="27" spans="1:14" ht="15" customHeight="1" x14ac:dyDescent="0.25">
      <c r="A27" s="9" t="s">
        <v>26</v>
      </c>
      <c r="B27" s="10">
        <v>31140</v>
      </c>
      <c r="C27" s="10">
        <v>28280</v>
      </c>
      <c r="D27" s="10">
        <v>30080</v>
      </c>
      <c r="E27" s="10">
        <v>31000</v>
      </c>
      <c r="F27" s="10">
        <v>27680</v>
      </c>
      <c r="G27" s="10">
        <v>28120</v>
      </c>
      <c r="H27" s="10">
        <v>33400</v>
      </c>
      <c r="I27" s="10">
        <v>29480</v>
      </c>
      <c r="J27" s="10">
        <v>30840</v>
      </c>
      <c r="K27" s="10">
        <v>30840</v>
      </c>
      <c r="L27" s="10">
        <v>0</v>
      </c>
      <c r="M27" s="10">
        <v>0</v>
      </c>
      <c r="N27" s="11">
        <f t="shared" ref="N27:N29" si="8">SUM(B27:M27)</f>
        <v>300860</v>
      </c>
    </row>
    <row r="28" spans="1:14" ht="15" customHeight="1" x14ac:dyDescent="0.25">
      <c r="A28" s="9" t="s">
        <v>27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9">
        <f t="shared" si="8"/>
        <v>0</v>
      </c>
    </row>
    <row r="29" spans="1:14" ht="15" customHeight="1" x14ac:dyDescent="0.25">
      <c r="A29" s="13" t="s">
        <v>28</v>
      </c>
      <c r="B29" s="10">
        <v>23737.08</v>
      </c>
      <c r="C29" s="10">
        <v>24278.91</v>
      </c>
      <c r="D29" s="10">
        <v>23340.26</v>
      </c>
      <c r="E29" s="10">
        <v>23234.41</v>
      </c>
      <c r="F29" s="10">
        <v>26107.82</v>
      </c>
      <c r="G29" s="10">
        <v>34275.9</v>
      </c>
      <c r="H29" s="10">
        <v>25016.99</v>
      </c>
      <c r="I29" s="10">
        <v>24253.77</v>
      </c>
      <c r="J29" s="10">
        <v>23906.92</v>
      </c>
      <c r="K29" s="10">
        <v>30293.82</v>
      </c>
      <c r="L29" s="10">
        <v>0</v>
      </c>
      <c r="M29" s="10">
        <v>0</v>
      </c>
      <c r="N29" s="11">
        <f t="shared" si="8"/>
        <v>258445.88</v>
      </c>
    </row>
    <row r="30" spans="1:14" ht="15" customHeight="1" x14ac:dyDescent="0.25">
      <c r="A30" s="13" t="s">
        <v>29</v>
      </c>
      <c r="B30" s="11">
        <f>SUM(B31:B32)</f>
        <v>14638.949999999999</v>
      </c>
      <c r="C30" s="11">
        <f t="shared" ref="C30:N30" si="9">SUM(C31:C32)</f>
        <v>12245.79</v>
      </c>
      <c r="D30" s="11">
        <f t="shared" si="9"/>
        <v>8615.94</v>
      </c>
      <c r="E30" s="11">
        <f t="shared" si="9"/>
        <v>7998.37</v>
      </c>
      <c r="F30" s="11">
        <f t="shared" si="9"/>
        <v>6403.1200000000008</v>
      </c>
      <c r="G30" s="11">
        <f t="shared" si="9"/>
        <v>15169.989999999998</v>
      </c>
      <c r="H30" s="11">
        <f t="shared" si="9"/>
        <v>14621.81</v>
      </c>
      <c r="I30" s="11">
        <f t="shared" si="9"/>
        <v>6805.34</v>
      </c>
      <c r="J30" s="11">
        <f t="shared" si="9"/>
        <v>12742.06</v>
      </c>
      <c r="K30" s="11">
        <f t="shared" si="9"/>
        <v>14843.420000000002</v>
      </c>
      <c r="L30" s="11">
        <f t="shared" si="9"/>
        <v>0</v>
      </c>
      <c r="M30" s="11">
        <f t="shared" si="9"/>
        <v>0</v>
      </c>
      <c r="N30" s="11">
        <f t="shared" si="9"/>
        <v>114084.79</v>
      </c>
    </row>
    <row r="31" spans="1:14" ht="15" customHeight="1" x14ac:dyDescent="0.25">
      <c r="A31" s="9" t="s">
        <v>30</v>
      </c>
      <c r="B31" s="10">
        <v>1854.3</v>
      </c>
      <c r="C31" s="10">
        <v>1816.76</v>
      </c>
      <c r="D31" s="10">
        <v>1471.41</v>
      </c>
      <c r="E31" s="10">
        <v>1971.11</v>
      </c>
      <c r="F31" s="10">
        <v>1332.06</v>
      </c>
      <c r="G31" s="10">
        <v>4856.53</v>
      </c>
      <c r="H31" s="10">
        <v>5175.51</v>
      </c>
      <c r="I31" s="10">
        <v>2150.35</v>
      </c>
      <c r="J31" s="10">
        <v>2664.73</v>
      </c>
      <c r="K31" s="10">
        <v>3380.55</v>
      </c>
      <c r="L31" s="10">
        <v>0</v>
      </c>
      <c r="M31" s="10">
        <v>0</v>
      </c>
      <c r="N31" s="11">
        <f t="shared" ref="N31:N33" si="10">SUM(B31:M31)</f>
        <v>26673.309999999998</v>
      </c>
    </row>
    <row r="32" spans="1:14" ht="15" customHeight="1" x14ac:dyDescent="0.25">
      <c r="A32" s="9" t="s">
        <v>31</v>
      </c>
      <c r="B32" s="10">
        <v>12784.65</v>
      </c>
      <c r="C32" s="10">
        <v>10429.030000000001</v>
      </c>
      <c r="D32" s="10">
        <v>7144.53</v>
      </c>
      <c r="E32" s="10">
        <v>6027.26</v>
      </c>
      <c r="F32" s="10">
        <v>5071.0600000000004</v>
      </c>
      <c r="G32" s="10">
        <v>10313.459999999999</v>
      </c>
      <c r="H32" s="10">
        <v>9446.2999999999993</v>
      </c>
      <c r="I32" s="10">
        <v>4654.99</v>
      </c>
      <c r="J32" s="10">
        <v>10077.33</v>
      </c>
      <c r="K32" s="10">
        <v>11462.87</v>
      </c>
      <c r="L32" s="10">
        <v>0</v>
      </c>
      <c r="M32" s="10">
        <v>0</v>
      </c>
      <c r="N32" s="11">
        <f t="shared" si="10"/>
        <v>87411.48</v>
      </c>
    </row>
    <row r="33" spans="1:14" ht="15" customHeight="1" x14ac:dyDescent="0.25">
      <c r="A33" s="9" t="s">
        <v>32</v>
      </c>
      <c r="B33" s="10">
        <v>8892.34</v>
      </c>
      <c r="C33" s="10">
        <v>11740.34</v>
      </c>
      <c r="D33" s="10">
        <v>9393.06</v>
      </c>
      <c r="E33" s="10">
        <v>7227.96</v>
      </c>
      <c r="F33" s="10">
        <v>5750.03</v>
      </c>
      <c r="G33" s="10">
        <v>5105.91</v>
      </c>
      <c r="H33" s="10">
        <v>7978.05</v>
      </c>
      <c r="I33" s="10">
        <v>6958.32</v>
      </c>
      <c r="J33" s="10">
        <v>6939.96</v>
      </c>
      <c r="K33" s="10">
        <v>9742.76</v>
      </c>
      <c r="L33" s="10">
        <v>0</v>
      </c>
      <c r="M33" s="10">
        <v>0</v>
      </c>
      <c r="N33" s="11">
        <f t="shared" si="10"/>
        <v>79728.73</v>
      </c>
    </row>
    <row r="34" spans="1:14" ht="15" customHeight="1" x14ac:dyDescent="0.25">
      <c r="A34" s="9" t="s">
        <v>33</v>
      </c>
      <c r="B34" s="10">
        <v>371.7</v>
      </c>
      <c r="C34" s="10">
        <v>1198.1300000000001</v>
      </c>
      <c r="D34" s="10">
        <v>399.37</v>
      </c>
      <c r="E34" s="10">
        <v>592.86</v>
      </c>
      <c r="F34" s="10">
        <v>274.67</v>
      </c>
      <c r="G34" s="10">
        <v>265.81</v>
      </c>
      <c r="H34" s="10">
        <v>458.67</v>
      </c>
      <c r="I34" s="10">
        <v>537.07000000000005</v>
      </c>
      <c r="J34" s="10">
        <v>265.81</v>
      </c>
      <c r="K34" s="10">
        <v>274.67</v>
      </c>
      <c r="L34" s="10">
        <v>0</v>
      </c>
      <c r="M34" s="10">
        <v>0</v>
      </c>
      <c r="N34" s="11">
        <f t="shared" ref="N34:N36" si="11">SUM(B34:M34)</f>
        <v>4638.7600000000011</v>
      </c>
    </row>
    <row r="35" spans="1:14" ht="15" customHeight="1" x14ac:dyDescent="0.25">
      <c r="A35" s="9" t="s">
        <v>47</v>
      </c>
      <c r="B35" s="10">
        <v>4309.47</v>
      </c>
      <c r="C35" s="10">
        <v>2298.38</v>
      </c>
      <c r="D35" s="10">
        <v>2262.4699999999998</v>
      </c>
      <c r="E35" s="10">
        <v>3770.79</v>
      </c>
      <c r="F35" s="10">
        <v>3770.79</v>
      </c>
      <c r="G35" s="10">
        <v>3770.79</v>
      </c>
      <c r="H35" s="10">
        <v>3770.79</v>
      </c>
      <c r="I35" s="10">
        <v>3857.89</v>
      </c>
      <c r="J35" s="10">
        <v>3857.89</v>
      </c>
      <c r="K35" s="10">
        <v>3857.89</v>
      </c>
      <c r="L35" s="10">
        <v>0</v>
      </c>
      <c r="M35" s="10">
        <v>0</v>
      </c>
      <c r="N35" s="11">
        <f t="shared" si="11"/>
        <v>35527.15</v>
      </c>
    </row>
    <row r="36" spans="1:14" ht="15" customHeight="1" x14ac:dyDescent="0.25">
      <c r="A36" s="9" t="s">
        <v>34</v>
      </c>
      <c r="B36" s="12">
        <v>483.39</v>
      </c>
      <c r="C36" s="12">
        <v>309.45999999999998</v>
      </c>
      <c r="D36" s="12">
        <v>363.41</v>
      </c>
      <c r="E36" s="12">
        <v>306.27999999999997</v>
      </c>
      <c r="F36" s="12">
        <v>306.89</v>
      </c>
      <c r="G36" s="12">
        <v>339.98</v>
      </c>
      <c r="H36" s="12">
        <v>307.87</v>
      </c>
      <c r="I36" s="12">
        <v>286.97000000000003</v>
      </c>
      <c r="J36" s="12">
        <v>258.04000000000002</v>
      </c>
      <c r="K36" s="12">
        <v>304.33999999999997</v>
      </c>
      <c r="L36" s="12">
        <v>0</v>
      </c>
      <c r="M36" s="12">
        <v>0</v>
      </c>
      <c r="N36" s="11">
        <f t="shared" si="11"/>
        <v>3266.63</v>
      </c>
    </row>
    <row r="37" spans="1:14" ht="15" customHeight="1" x14ac:dyDescent="0.25">
      <c r="A37" s="13" t="s">
        <v>41</v>
      </c>
      <c r="B37" s="11">
        <f>SUM(B17,B25,B30,B33:B36)</f>
        <v>272447.78000000003</v>
      </c>
      <c r="C37" s="11">
        <f t="shared" ref="C37:N37" si="12">SUM(C17,C25,C30,C33:C36)</f>
        <v>273451.0400000001</v>
      </c>
      <c r="D37" s="11">
        <f t="shared" si="12"/>
        <v>291217.02999999991</v>
      </c>
      <c r="E37" s="11">
        <f t="shared" si="12"/>
        <v>233027.88999999996</v>
      </c>
      <c r="F37" s="11">
        <f t="shared" si="12"/>
        <v>235498.95000000004</v>
      </c>
      <c r="G37" s="11">
        <f t="shared" si="12"/>
        <v>283815.23999999993</v>
      </c>
      <c r="H37" s="11">
        <f t="shared" si="12"/>
        <v>261697.71000000002</v>
      </c>
      <c r="I37" s="11">
        <f t="shared" si="12"/>
        <v>257578.68000000005</v>
      </c>
      <c r="J37" s="11">
        <f>SUM(J17,J25,J30,J33:J36)</f>
        <v>268674.77</v>
      </c>
      <c r="K37" s="11">
        <f t="shared" si="12"/>
        <v>295356.27</v>
      </c>
      <c r="L37" s="11">
        <f t="shared" si="12"/>
        <v>0</v>
      </c>
      <c r="M37" s="11">
        <f t="shared" si="12"/>
        <v>0</v>
      </c>
      <c r="N37" s="11">
        <f t="shared" si="12"/>
        <v>2672765.3599999994</v>
      </c>
    </row>
    <row r="38" spans="1:14" ht="15" customHeight="1" x14ac:dyDescent="0.2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 customHeight="1" x14ac:dyDescent="0.25">
      <c r="A39" s="3" t="s">
        <v>35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5" customHeight="1" x14ac:dyDescent="0.25">
      <c r="A40" s="9" t="s">
        <v>46</v>
      </c>
      <c r="B40" s="14">
        <v>0</v>
      </c>
      <c r="C40" s="10">
        <v>0</v>
      </c>
      <c r="D40" s="10">
        <v>0</v>
      </c>
      <c r="E40" s="14">
        <v>0</v>
      </c>
      <c r="F40" s="10">
        <v>4450</v>
      </c>
      <c r="G40" s="10">
        <v>2208.9899999999998</v>
      </c>
      <c r="H40" s="14">
        <v>0</v>
      </c>
      <c r="I40" s="10">
        <v>0</v>
      </c>
      <c r="J40" s="12">
        <v>0</v>
      </c>
      <c r="K40" s="14">
        <v>302.25</v>
      </c>
      <c r="L40" s="14">
        <v>0</v>
      </c>
      <c r="M40" s="14">
        <v>0</v>
      </c>
      <c r="N40" s="11">
        <f t="shared" ref="N40" si="13">SUM(B40:M40)</f>
        <v>6961.24</v>
      </c>
    </row>
    <row r="41" spans="1:14" ht="15" customHeight="1" x14ac:dyDescent="0.25">
      <c r="A41" s="13" t="s">
        <v>42</v>
      </c>
      <c r="B41" s="15">
        <f>SUM(B40)</f>
        <v>0</v>
      </c>
      <c r="C41" s="15">
        <f t="shared" ref="C41:N41" si="14">SUM(C40)</f>
        <v>0</v>
      </c>
      <c r="D41" s="15">
        <f t="shared" si="14"/>
        <v>0</v>
      </c>
      <c r="E41" s="15">
        <f t="shared" si="14"/>
        <v>0</v>
      </c>
      <c r="F41" s="15">
        <f t="shared" si="14"/>
        <v>4450</v>
      </c>
      <c r="G41" s="15">
        <f t="shared" si="14"/>
        <v>2208.9899999999998</v>
      </c>
      <c r="H41" s="15">
        <f t="shared" si="14"/>
        <v>0</v>
      </c>
      <c r="I41" s="15">
        <f t="shared" si="14"/>
        <v>0</v>
      </c>
      <c r="J41" s="15">
        <f t="shared" si="14"/>
        <v>0</v>
      </c>
      <c r="K41" s="15">
        <f t="shared" si="14"/>
        <v>302.25</v>
      </c>
      <c r="L41" s="15">
        <f t="shared" si="14"/>
        <v>0</v>
      </c>
      <c r="M41" s="15">
        <f t="shared" si="14"/>
        <v>0</v>
      </c>
      <c r="N41" s="15">
        <f t="shared" si="14"/>
        <v>6961.24</v>
      </c>
    </row>
    <row r="42" spans="1:14" ht="15" customHeight="1" x14ac:dyDescent="0.25">
      <c r="A42" s="6"/>
      <c r="B42" s="7"/>
      <c r="C42" s="5"/>
      <c r="D42" s="5"/>
      <c r="E42" s="7"/>
      <c r="F42" s="5"/>
      <c r="G42" s="5"/>
      <c r="H42" s="5"/>
      <c r="I42" s="5"/>
      <c r="J42" s="7"/>
      <c r="K42" s="5"/>
      <c r="L42" s="7"/>
      <c r="M42" s="7"/>
      <c r="N42" s="5"/>
    </row>
    <row r="43" spans="1:14" ht="15" customHeight="1" x14ac:dyDescent="0.25">
      <c r="A43" s="17" t="s">
        <v>44</v>
      </c>
      <c r="B43" s="18">
        <f>SUM(B37,B41)</f>
        <v>272447.78000000003</v>
      </c>
      <c r="C43" s="18">
        <f t="shared" ref="C43:N43" si="15">SUM(C37,C41)</f>
        <v>273451.0400000001</v>
      </c>
      <c r="D43" s="18">
        <f t="shared" si="15"/>
        <v>291217.02999999991</v>
      </c>
      <c r="E43" s="18">
        <f t="shared" si="15"/>
        <v>233027.88999999996</v>
      </c>
      <c r="F43" s="18">
        <f t="shared" si="15"/>
        <v>239948.95000000004</v>
      </c>
      <c r="G43" s="18">
        <f t="shared" si="15"/>
        <v>286024.22999999992</v>
      </c>
      <c r="H43" s="18">
        <f t="shared" si="15"/>
        <v>261697.71000000002</v>
      </c>
      <c r="I43" s="18">
        <f t="shared" si="15"/>
        <v>257578.68000000005</v>
      </c>
      <c r="J43" s="18">
        <f t="shared" si="15"/>
        <v>268674.77</v>
      </c>
      <c r="K43" s="18">
        <f t="shared" si="15"/>
        <v>295658.52</v>
      </c>
      <c r="L43" s="18">
        <f t="shared" si="15"/>
        <v>0</v>
      </c>
      <c r="M43" s="18">
        <f t="shared" si="15"/>
        <v>0</v>
      </c>
      <c r="N43" s="18">
        <f t="shared" si="15"/>
        <v>2679726.5999999996</v>
      </c>
    </row>
    <row r="44" spans="1:14" ht="15" customHeight="1" x14ac:dyDescent="0.25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27.75" customHeight="1" x14ac:dyDescent="0.25">
      <c r="A45" s="20" t="s">
        <v>45</v>
      </c>
      <c r="B45" s="21">
        <f>B14-B43</f>
        <v>-843.08000000007451</v>
      </c>
      <c r="C45" s="21">
        <f t="shared" ref="C45:N45" si="16">C14-C43</f>
        <v>-1205.2000000001281</v>
      </c>
      <c r="D45" s="21">
        <f t="shared" si="16"/>
        <v>-19720.889999999898</v>
      </c>
      <c r="E45" s="21">
        <f t="shared" si="16"/>
        <v>38368.620000000054</v>
      </c>
      <c r="F45" s="21">
        <f t="shared" si="16"/>
        <v>30905.100000000006</v>
      </c>
      <c r="G45" s="21">
        <f t="shared" si="16"/>
        <v>-15332.959999999963</v>
      </c>
      <c r="H45" s="21">
        <f t="shared" si="16"/>
        <v>9081.7099999999627</v>
      </c>
      <c r="I45" s="21">
        <f t="shared" si="16"/>
        <v>13349.659999999974</v>
      </c>
      <c r="J45" s="21">
        <f t="shared" si="16"/>
        <v>2436.1199999999953</v>
      </c>
      <c r="K45" s="21">
        <f t="shared" si="16"/>
        <v>-23719.020000000019</v>
      </c>
      <c r="L45" s="21">
        <f t="shared" si="16"/>
        <v>0</v>
      </c>
      <c r="M45" s="21">
        <f t="shared" si="16"/>
        <v>0</v>
      </c>
      <c r="N45" s="21">
        <f t="shared" si="16"/>
        <v>33320.060000000987</v>
      </c>
    </row>
    <row r="46" spans="1:14" ht="15" customHeight="1" x14ac:dyDescent="0.25">
      <c r="A46" s="1"/>
    </row>
  </sheetData>
  <mergeCells count="3">
    <mergeCell ref="B39:N39"/>
    <mergeCell ref="A5:N5"/>
    <mergeCell ref="A6:N6"/>
  </mergeCells>
  <printOptions horizontalCentered="1" verticalCentered="1"/>
  <pageMargins left="0.19685039370078741" right="0.19685039370078741" top="0.19685039370078741" bottom="0.19685039370078741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 Contábil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GERENTE SRLM</cp:lastModifiedBy>
  <cp:lastPrinted>2018-05-11T18:01:27Z</cp:lastPrinted>
  <dcterms:created xsi:type="dcterms:W3CDTF">2018-05-11T17:00:43Z</dcterms:created>
  <dcterms:modified xsi:type="dcterms:W3CDTF">2020-11-20T11:12:19Z</dcterms:modified>
</cp:coreProperties>
</file>