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98" activeTab="0"/>
  </bookViews>
  <sheets>
    <sheet name="2023" sheetId="1" r:id="rId1"/>
  </sheets>
  <definedNames>
    <definedName name="_xlnm.Print_Area" localSheetId="0">'2023'!$A$1:$Y$125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  <author>CONTABILIDADE</author>
    <author>AME - Contabilidade</author>
  </authors>
  <commentList>
    <comment ref="U54" authorId="0">
      <text>
        <r>
          <rPr>
            <b/>
            <sz val="9"/>
            <rFont val="Segoe UI"/>
            <family val="2"/>
          </rPr>
          <t>Até o termino dos trabalhos e do pagamento.</t>
        </r>
      </text>
    </comment>
    <comment ref="U70" authorId="0">
      <text>
        <r>
          <rPr>
            <b/>
            <sz val="9"/>
            <rFont val="Segoe UI"/>
            <family val="2"/>
          </rPr>
          <t>Renovável por 12 meses se não houver manifestação.</t>
        </r>
      </text>
    </comment>
    <comment ref="U53" authorId="1">
      <text>
        <r>
          <rPr>
            <b/>
            <sz val="9"/>
            <rFont val="Segoe UI"/>
            <family val="2"/>
          </rPr>
          <t xml:space="preserve">realizado novo contrato a cada ano.
</t>
        </r>
      </text>
    </comment>
    <comment ref="U15" authorId="2">
      <text>
        <r>
          <rPr>
            <b/>
            <sz val="9"/>
            <rFont val="Segoe UI"/>
            <family val="2"/>
          </rPr>
          <t>AME - Contabilidade:</t>
        </r>
        <r>
          <rPr>
            <sz val="9"/>
            <rFont val="Segoe UI"/>
            <family val="2"/>
          </rPr>
          <t xml:space="preserve">
Empresa só faz aditivo de reajuste. 
Renovado automaticamente.</t>
        </r>
      </text>
    </comment>
  </commentList>
</comments>
</file>

<file path=xl/sharedStrings.xml><?xml version="1.0" encoding="utf-8"?>
<sst xmlns="http://schemas.openxmlformats.org/spreadsheetml/2006/main" count="632" uniqueCount="314">
  <si>
    <t>Total</t>
  </si>
  <si>
    <t>Serviços de Auditoria</t>
  </si>
  <si>
    <t>Serviços de Radiologia</t>
  </si>
  <si>
    <t>Serviços de Lavanderia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</si>
  <si>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</si>
  <si>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</si>
  <si>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</si>
  <si>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</si>
  <si>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</si>
  <si>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</si>
  <si>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</si>
  <si>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15.02.2010</t>
  </si>
  <si>
    <t>11.04.2011</t>
  </si>
  <si>
    <t>Serviço de assesssoria e proteção radiológica</t>
  </si>
  <si>
    <t>02.12.2009</t>
  </si>
  <si>
    <t>01.03.2010</t>
  </si>
  <si>
    <t>Serviços Médicos</t>
  </si>
  <si>
    <t>03.03.2010</t>
  </si>
  <si>
    <t>04.03.2010</t>
  </si>
  <si>
    <t>Reprodução de Documentos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</si>
  <si>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</si>
  <si>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</si>
  <si>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</si>
  <si>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</si>
  <si>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</si>
  <si>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</si>
  <si>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</si>
  <si>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</si>
  <si>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com Reprodução de Documentos e locação de equipamentos</t>
  </si>
  <si>
    <t>Serviços de Coleta de Lixo Hospitalar</t>
  </si>
  <si>
    <t>Serviços de Exames Laboratoriais</t>
  </si>
  <si>
    <t>15.02.2009</t>
  </si>
  <si>
    <t>11.04.2010</t>
  </si>
  <si>
    <t>Serviços de Reprodução de Documentos</t>
  </si>
  <si>
    <t>Lavagem e desinfecção de roupas</t>
  </si>
  <si>
    <t>Serviços de Locações Diversas</t>
  </si>
  <si>
    <t>Seguros</t>
  </si>
  <si>
    <t>Gases Medicinais</t>
  </si>
  <si>
    <t>Grupo Despesa</t>
  </si>
  <si>
    <t>Sub Grupo Despesa</t>
  </si>
  <si>
    <t>Consultoria</t>
  </si>
  <si>
    <t>Outros</t>
  </si>
  <si>
    <t>Lavanderia</t>
  </si>
  <si>
    <t>Equipamentos</t>
  </si>
  <si>
    <t>Locação</t>
  </si>
  <si>
    <t>Coleta de lixo</t>
  </si>
  <si>
    <t>Exames Laboratoriais</t>
  </si>
  <si>
    <t>Anatomia Patológica</t>
  </si>
  <si>
    <t>Informática</t>
  </si>
  <si>
    <t>Software</t>
  </si>
  <si>
    <t>Dosimetria</t>
  </si>
  <si>
    <t>Portaria</t>
  </si>
  <si>
    <t>Status do Contrato</t>
  </si>
  <si>
    <t>Pendências</t>
  </si>
  <si>
    <t>Ativo</t>
  </si>
  <si>
    <t>Nada Consta</t>
  </si>
  <si>
    <t>Fornecimento de gases e cessão de equipamentos.</t>
  </si>
  <si>
    <t>Seguro</t>
  </si>
  <si>
    <t>Vigência</t>
  </si>
  <si>
    <t>CNPJ</t>
  </si>
  <si>
    <t>Tipo</t>
  </si>
  <si>
    <t>Prestação de Serviços</t>
  </si>
  <si>
    <t>Aquisição de Materiais</t>
  </si>
  <si>
    <t xml:space="preserve">TOTAL GERAL </t>
  </si>
  <si>
    <t xml:space="preserve">Fábio Antonio Obici  -  Diretor Presidente        Assinatura: ______________________________   </t>
  </si>
  <si>
    <t>Prestação de serviços</t>
  </si>
  <si>
    <t>Plano de hospedagem Web</t>
  </si>
  <si>
    <t>ICONECTA Informática LTDA</t>
  </si>
  <si>
    <t>07.567.567/0001-93</t>
  </si>
  <si>
    <t>W</t>
  </si>
  <si>
    <t>Reajustes</t>
  </si>
  <si>
    <t>IGPM</t>
  </si>
  <si>
    <t>Instalação e Implantação, atualização e suporte de gestão de recursos humanos</t>
  </si>
  <si>
    <t>01.958.002/0001-50</t>
  </si>
  <si>
    <t>Acordo entre as partes</t>
  </si>
  <si>
    <t>03.693.940/0001-00</t>
  </si>
  <si>
    <t>Licença de uso de software</t>
  </si>
  <si>
    <t>PIESCO - ESTETICA , AUDITORIA E PERICIAS LTDA</t>
  </si>
  <si>
    <t>04.634.477/0001-80</t>
  </si>
  <si>
    <t>Oftalmologia</t>
  </si>
  <si>
    <t>50.429.810/0001-36</t>
  </si>
  <si>
    <t>Serviços de Processamento de Dados/Software</t>
  </si>
  <si>
    <t>prestação de servicços médicos  especializados de Endocrinologia</t>
  </si>
  <si>
    <t>Endocrinologia</t>
  </si>
  <si>
    <t>Cardiologia</t>
  </si>
  <si>
    <t>ANGELLA &amp; ROCHA LTDA</t>
  </si>
  <si>
    <t>66.873.332/0001-99</t>
  </si>
  <si>
    <t>QUALYCARE SERVICOS EM SAUDE LTDA</t>
  </si>
  <si>
    <t>NORIMAR HERNANDES DIAS</t>
  </si>
  <si>
    <t>Prestação de serviços médicos especializados em Otorrinolaringologia</t>
  </si>
  <si>
    <t>Otorrinolaringologia</t>
  </si>
  <si>
    <t>Seguro Predial</t>
  </si>
  <si>
    <t>Não se aplica</t>
  </si>
  <si>
    <t>30.413.406/0001-67</t>
  </si>
  <si>
    <t>30.693.755/0001-80</t>
  </si>
  <si>
    <t>Dermatologia</t>
  </si>
  <si>
    <t>30.778.650/0001-23</t>
  </si>
  <si>
    <t>Prestação de serviço de controle de acesso - portaria</t>
  </si>
  <si>
    <t>Prestação de Serviços de Exames de Laboratório de Análises clínicas</t>
  </si>
  <si>
    <t>Prestação de Serviços Médicos Especializados de Dermatologia</t>
  </si>
  <si>
    <t>Prestação de serviços especializados em Endoscopia Digestiva Alta e Colonoscopia Diagnóstica</t>
  </si>
  <si>
    <t>24.968.314/0001-40</t>
  </si>
  <si>
    <t>Endoscopia</t>
  </si>
  <si>
    <t>ANTONIO CARLOS MARÃO</t>
  </si>
  <si>
    <t>30.727.799/0001-83</t>
  </si>
  <si>
    <t>CARLOS EDUARDO MENDONÇA DA ROCHA E CIA LTDA</t>
  </si>
  <si>
    <t>Prestação de serviços médicos especializados em Nefrologia</t>
  </si>
  <si>
    <t>11.643.091/0001-08</t>
  </si>
  <si>
    <t>Nefrologia</t>
  </si>
  <si>
    <t>INSTITUTO DE PATOLOGIA DE ARAÇATUBA LTDA</t>
  </si>
  <si>
    <t>51.106.110/0001-73</t>
  </si>
  <si>
    <t>Prestação de serviços médicos especializados em Anatomopatologia e Citopatologia</t>
  </si>
  <si>
    <t>Prestação de serviços médicos especializados em ortopedia</t>
  </si>
  <si>
    <t>Ortopedia</t>
  </si>
  <si>
    <t>30.073.266/0001-83</t>
  </si>
  <si>
    <t>Radiologia</t>
  </si>
  <si>
    <t>10.883.685/0001-15</t>
  </si>
  <si>
    <t>Serviços de Segurança</t>
  </si>
  <si>
    <t>JANEIRO</t>
  </si>
  <si>
    <t>FEVEREIRO</t>
  </si>
  <si>
    <t>MARÇO</t>
  </si>
  <si>
    <t>ABRIL</t>
  </si>
  <si>
    <t>06.272.575/0077-48</t>
  </si>
  <si>
    <t>Prestação de serviços médicos especializados em Neurologia</t>
  </si>
  <si>
    <t>32.367.376/0001-25</t>
  </si>
  <si>
    <t>Neurologia</t>
  </si>
  <si>
    <t>Prestação de serviços médicos especializados de Cirurgia Vascular</t>
  </si>
  <si>
    <t>Cirurgia Vascular</t>
  </si>
  <si>
    <t>Prestação de serviços médicos especializados de Neurologia</t>
  </si>
  <si>
    <t>13.664.994/0001-92</t>
  </si>
  <si>
    <t>Prestação de serviços médicos especializados de Pneumologia</t>
  </si>
  <si>
    <t>32.786.058/0001-07</t>
  </si>
  <si>
    <t>Pneumologia</t>
  </si>
  <si>
    <t>Prestação de serviços médicos especializados de Cirurgia Plástica</t>
  </si>
  <si>
    <t>Cirurgia Plástica</t>
  </si>
  <si>
    <t>32.396.642/0001-48</t>
  </si>
  <si>
    <t>11.510.215/0001-79</t>
  </si>
  <si>
    <t>Prestação de serviços de radiologia e diagnósticos por imagem</t>
  </si>
  <si>
    <t>Dedetização</t>
  </si>
  <si>
    <t>Serviços na área Controle de Vetores,
Pragas, Limpeza e Higienização de Caixas d' Água</t>
  </si>
  <si>
    <t>30.114.514/0001-39</t>
  </si>
  <si>
    <t>Prestação de Serviços Médicos Especializados de Gastroenterologia, Endoscopia Digestiva Alta e Colonoscopia</t>
  </si>
  <si>
    <t>21.943.385/0001-09</t>
  </si>
  <si>
    <t>Gastroenterologia</t>
  </si>
  <si>
    <t>Prestação de Serviços Médicos Especializados em Alergologia e Imunologia</t>
  </si>
  <si>
    <t>30.246.468/0001-21</t>
  </si>
  <si>
    <t>Alergologia e Imunologia</t>
  </si>
  <si>
    <t>Urologia</t>
  </si>
  <si>
    <t>61.573.796/0001-66</t>
  </si>
  <si>
    <t>Serviços de Dedetização</t>
  </si>
  <si>
    <t>Coleta, Transporte, Tratamento e Disposição Final dos Resíduos Hospitalares</t>
  </si>
  <si>
    <t>07.474.132/0001-02</t>
  </si>
  <si>
    <t>IPCA/IBGE</t>
  </si>
  <si>
    <t>01/10/2019 A 30/09/2024</t>
  </si>
  <si>
    <t>MAGOLBO MEDICINA INTEGRADA LTDA</t>
  </si>
  <si>
    <t>Prestação de serviços médicos especializados de Cardiologia</t>
  </si>
  <si>
    <t>EDSON RICARDO EIDI TAKAGI</t>
  </si>
  <si>
    <t>Prestação de serviços
médicos especializados de Urologia</t>
  </si>
  <si>
    <t>35.740.343/0001-77</t>
  </si>
  <si>
    <t>Serviços de Matriciamento</t>
  </si>
  <si>
    <t>Serviços médicos para desenvolvimento e manutenção do projeto para matriciamento</t>
  </si>
  <si>
    <t>Matriciamento</t>
  </si>
  <si>
    <t>SYSPEC INFORMATICA</t>
  </si>
  <si>
    <t>ROSA E SECCO MALAGUTTE SERVIÇO</t>
  </si>
  <si>
    <t>MAZZUCCA E FIORINI SERVICOS DE SAUDE</t>
  </si>
  <si>
    <t>24.326.677/0001-82</t>
  </si>
  <si>
    <t>36.440.656/0001-72</t>
  </si>
  <si>
    <t>Licenciamento de Programa de computador e a prestação de serviços de suporte técnico</t>
  </si>
  <si>
    <t>67.220.871/0001-91</t>
  </si>
  <si>
    <t>HIDROQUIMICA LABORATORIO E SERVIÇOS DE CONTROLE DE QUALIDADE DE AGUAS LTDA</t>
  </si>
  <si>
    <t>Serviços laboratoriais de Controle de Agua de Abastecimento</t>
  </si>
  <si>
    <t>10.613.946/0001-87</t>
  </si>
  <si>
    <t>Analise de Potabilidade</t>
  </si>
  <si>
    <t>INPC</t>
  </si>
  <si>
    <t>Administração e monitoramento d Banco de Dados Oracle</t>
  </si>
  <si>
    <t>05.978.864/0001-04</t>
  </si>
  <si>
    <t>Auxílio Alimentação</t>
  </si>
  <si>
    <t xml:space="preserve">Prestação de serviços no ramo de alimentação </t>
  </si>
  <si>
    <t>MM CLINICA VACULAR E MEDICINA INTENSIVA LTDA</t>
  </si>
  <si>
    <t>37.737.349/0001-10</t>
  </si>
  <si>
    <t>BIONEXO DO BRASIL SOLUÇÕES DIGITAIS EIRELI</t>
  </si>
  <si>
    <t>04.069.709/0001-02</t>
  </si>
  <si>
    <t>Licenciamento de uso das soluções digitais</t>
  </si>
  <si>
    <t>IPCA</t>
  </si>
  <si>
    <t>AGUINALDO LONGO FILHO</t>
  </si>
  <si>
    <t>CAETANO OFTALMOLOGIA LTDA</t>
  </si>
  <si>
    <t>CENTRO MÉDICO CERQUEIRA CESAR LTDA ME</t>
  </si>
  <si>
    <t>Prestação de serviços médicos especializados de Facoemulsificação com implante de lente intraocular dobrável (cirurgia de catarata), Capsulotomia Yag Laser e Pterígio</t>
  </si>
  <si>
    <t>J BARROS CLINICA MEDICA LTDA</t>
  </si>
  <si>
    <t>LOCALMED DIAGNÓSTICOS MÉDICOS LTDA</t>
  </si>
  <si>
    <t>CS SOLUÇÕES EM SOFTWARE DE GESTÃO EMPRESARIAL LTDA</t>
  </si>
  <si>
    <t>E - PEOPLE SOLUÇÕES LTDA</t>
  </si>
  <si>
    <t>DA MATTA &amp; GRADELLA SERVIÇOS MÉDICOS LTDA</t>
  </si>
  <si>
    <t>FALBO SERVIÇOS MÉDICOS LTDA</t>
  </si>
  <si>
    <t>FELIPE GRIZZO</t>
  </si>
  <si>
    <t>TALITA JACON CEZARE</t>
  </si>
  <si>
    <t>SAPRA LANDAUER SERV. DE ASSESSORIA E PROT. RADIOLOGICA LTDA</t>
  </si>
  <si>
    <t>LAVEBRAS GESTÃO DE TEXTEIS S.A.</t>
  </si>
  <si>
    <t>MONTE AZUL ENGENHARIA AMBIENTAL LTDA</t>
  </si>
  <si>
    <t>RODRIGUES E ROSSETO SOCIEDADE DE ADVOGADOS</t>
  </si>
  <si>
    <t>SERVIÇOS ADVOCATÍCIOS</t>
  </si>
  <si>
    <t>ALLIANZ SEGUROS S.A.</t>
  </si>
  <si>
    <t>08.999.057/0001-58</t>
  </si>
  <si>
    <t>Prestação de serviços de assessoria jurídica</t>
  </si>
  <si>
    <t>Assessoria Jurídica</t>
  </si>
  <si>
    <t>ACS AUDITORIA E CONSULTORIA CONTÁBIL ME</t>
  </si>
  <si>
    <t>LABORATÓRIO DOMINGUES CRUZ</t>
  </si>
  <si>
    <t>NATALINO PEREIRA BRITO</t>
  </si>
  <si>
    <t>Prestação de serviços médicos especializados em Anestesiologia</t>
  </si>
  <si>
    <t>Anestesiologia</t>
  </si>
  <si>
    <t>Locação de aparelho oftalmológico (facoemulsificador, microscópio
cirúrgico e biômetro) para realização de cirurgias de cataratas.</t>
  </si>
  <si>
    <t>R.R. FERREIRA CONTABILIDADE EIRELI</t>
  </si>
  <si>
    <t>Prestação de serviços Técnicos de Contabilidade</t>
  </si>
  <si>
    <t>14.977.378/0001-54</t>
  </si>
  <si>
    <t>IPC da FIPE</t>
  </si>
  <si>
    <t>Rescindido</t>
  </si>
  <si>
    <t>TECHNOLASER CARTUCHOS LTDA</t>
  </si>
  <si>
    <t>47.758.743/0001-99</t>
  </si>
  <si>
    <t>NUCLEO FISCAL CONTABILIDADE E COSNULTORIA TRIBUTÁRIA EIRELI</t>
  </si>
  <si>
    <t>13/05/2021 A 31/07/2021</t>
  </si>
  <si>
    <t>30/07/2021 a 30/07/2022</t>
  </si>
  <si>
    <t>Auditoria  SPED contábil</t>
  </si>
  <si>
    <t>13.797.961/0001-10</t>
  </si>
  <si>
    <t>técnica</t>
  </si>
  <si>
    <t>Acessoria</t>
  </si>
  <si>
    <t>01/09/2021 A 01/09/2022</t>
  </si>
  <si>
    <t>31/07/2021 a 31/07/2022</t>
  </si>
  <si>
    <t>Prestação de serviços médicos especializados de responsável técnico do ambulatório médico de especialidades de Botucatu.</t>
  </si>
  <si>
    <t>35.740.343/0001-76</t>
  </si>
  <si>
    <t>RIELLO E SHIROMA CLINICA MÉDICA LTDA</t>
  </si>
  <si>
    <t>43.925.831/0001-87</t>
  </si>
  <si>
    <t>01/12/2021 a 30/11/2022</t>
  </si>
  <si>
    <t>01/01/2021 a 31/12/2022</t>
  </si>
  <si>
    <t>04/06/2021 a 04/12/2022</t>
  </si>
  <si>
    <t>SOFTMATIC SISTEMAS AUTOMÁTICOS DE INFORMÁTICA LTDA</t>
  </si>
  <si>
    <t>Suporte tecnico em informatica, inclusive instalacao, configuracao e manutencao de programas de computacao e banco de dados.</t>
  </si>
  <si>
    <t>58.119.371/0002-58</t>
  </si>
  <si>
    <t>Contabil</t>
  </si>
  <si>
    <t>CARTÃO B E N BENEFICIOS E SERVIÇOS S.A.</t>
  </si>
  <si>
    <t>Gerente médico</t>
  </si>
  <si>
    <t>15/09/2021 a 15/09/2022</t>
  </si>
  <si>
    <t>30.798.783/0001-61</t>
  </si>
  <si>
    <t>10/10/2020 a 10/10/2022</t>
  </si>
  <si>
    <t>TECNOMEGA TECNOLOGIA DA INFORMACAO LTDA</t>
  </si>
  <si>
    <t>TIME CLOUD TECNOLOGIA LTDA</t>
  </si>
  <si>
    <t>36.172.511/0001-38</t>
  </si>
  <si>
    <t>11/02/2022 a 11/02/2023</t>
  </si>
  <si>
    <t>telefonia</t>
  </si>
  <si>
    <t>07.495.754/0001-09</t>
  </si>
  <si>
    <t>Contrato de locação de equipamentos para suporte (SERVIDOR TIME CLOUD SIP,MESA TELEFONISTA,GRAVAÇÃO FULL,GATEWAY 32 FXS ( Ramais analógicos),HEADSET USB.</t>
  </si>
  <si>
    <t xml:space="preserve">CLÍNICA MÉDICA ORNELLAS EIRELI </t>
  </si>
  <si>
    <t>28.262.585/0001-37</t>
  </si>
  <si>
    <t>MB MARCORDES GASTROENTEROLOGIA LTDA</t>
  </si>
  <si>
    <t>45.438.392/0001-03</t>
  </si>
  <si>
    <t>Serviços de Segurança e medicina do trabalho</t>
  </si>
  <si>
    <t>Uniformes</t>
  </si>
  <si>
    <t>SST ASSESSORIA E GESTÃO EM SEGURANÇA E SAÚDE DO TRABAHO LTDA</t>
  </si>
  <si>
    <t>LIMA E PERIM CONFECÇÕES LTDA</t>
  </si>
  <si>
    <t>prestação de serviços de Segurança do Trabalho e Saúde ocupacional</t>
  </si>
  <si>
    <t>16/03/2022 a 15/03/2023</t>
  </si>
  <si>
    <t>44.536.583/0001-45</t>
  </si>
  <si>
    <t>Segurança do trabalho</t>
  </si>
  <si>
    <t>Confecção de uniformes para a unidade</t>
  </si>
  <si>
    <t>32.374.111/0001-54</t>
  </si>
  <si>
    <t xml:space="preserve">Outros </t>
  </si>
  <si>
    <t>30/06/2021 a 29/05/2022</t>
  </si>
  <si>
    <t>Nada Costa</t>
  </si>
  <si>
    <t>01/04/2022 a 01/04/2023</t>
  </si>
  <si>
    <t>01/03/2022 a  01/04/2023</t>
  </si>
  <si>
    <t>01/02/2021 a 31/01/2023</t>
  </si>
  <si>
    <t>23/04/2020 a 24/04/2023</t>
  </si>
  <si>
    <t>06/05/2020 a 05/05/2023</t>
  </si>
  <si>
    <t>28/09/2020 a 28/09/2022</t>
  </si>
  <si>
    <t>08/05/2020 a 08/04/2023</t>
  </si>
  <si>
    <t xml:space="preserve">JOSÉ DO VALE ARAUJO -ME </t>
  </si>
  <si>
    <t>13.670.354/0001-95</t>
  </si>
  <si>
    <t>02/05/2022 a 01/05/2023</t>
  </si>
  <si>
    <t>04/01/2022 a 04/11/2022</t>
  </si>
  <si>
    <t>19/04/2018 a 05/05/2023</t>
  </si>
  <si>
    <t>30/11/2020 a 31/05/2023</t>
  </si>
  <si>
    <t>22/10/2021 a 22/10/2022</t>
  </si>
  <si>
    <t>CLINICA MEDICA ORNELLAS EIRELI - MATRICIAMENTO</t>
  </si>
  <si>
    <t>01/05/2022 a 30/04/2023</t>
  </si>
  <si>
    <t>23/05/2020 a 01/06/2023</t>
  </si>
  <si>
    <t>16/06/2022 a 15/06/2023</t>
  </si>
  <si>
    <t>03/07/2022 a 03/07/2023</t>
  </si>
  <si>
    <t>aguardando apólice - andradina</t>
  </si>
  <si>
    <t xml:space="preserve">Nada Consta </t>
  </si>
  <si>
    <t>Fornecimento de Materiais</t>
  </si>
  <si>
    <t>Fornecimento de produtos/insumos hospitalares.</t>
  </si>
  <si>
    <t>34.578.700/0001-80</t>
  </si>
  <si>
    <t>Fornecimento</t>
  </si>
  <si>
    <t>01/06/2022 a 30/11/2022</t>
  </si>
  <si>
    <t>ADITIVO SENDO REALIZADO PELA EMPRESA (AGUARDANDO)</t>
  </si>
  <si>
    <t>J. A. MEDEIROS MATERIAIS HOSPITALARES LTDA</t>
  </si>
  <si>
    <t>TONAMI E BORGES SERVIÇOS MEDICOS LTDA</t>
  </si>
  <si>
    <t>Prestação de Serviços Médicos Especializados de Rematologia.</t>
  </si>
  <si>
    <t>36.419.900/0001-15</t>
  </si>
  <si>
    <t>Reumatologia</t>
  </si>
  <si>
    <t>01/07/2022 a 30/06/2023</t>
  </si>
  <si>
    <t>CLINICA MEDICA DRA GABRIELLA G R CAMARGO EIRELI</t>
  </si>
  <si>
    <t>Prestação de Serviços Médicos Especializados de Mastologia</t>
  </si>
  <si>
    <t>32.283.263/0001-41</t>
  </si>
  <si>
    <t>Mastologia</t>
  </si>
  <si>
    <t>CENTRO DE PATOLOGIA E CITOLOGIA</t>
  </si>
  <si>
    <t>05.203.035/0001-41</t>
  </si>
  <si>
    <t>Prestação de serviços médicos especializados em Anatomopatologia  - exames laboratoriais Histopatológicos e Citopatológicos</t>
  </si>
  <si>
    <t>18/07/2022 a 17/07/2023</t>
  </si>
  <si>
    <t>RELAÇÃO DE CONTRATOS EXECUTADOS EM 2023</t>
  </si>
  <si>
    <t>Valor da Despesa no Exercício (2023)</t>
  </si>
  <si>
    <t>03/11/2022 a 29/03/2023</t>
  </si>
  <si>
    <t>31/10/2022 a 29/03/2023</t>
  </si>
  <si>
    <t>30/11/2022 a 30/11/2023</t>
  </si>
  <si>
    <t>01/11/2022 a 01/11/2023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</si>
</sst>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??_);_(@_)"/>
    <numFmt numFmtId="186" formatCode="_-[$R$-416]\ * #,##0.00_-;\-[$R$-416]\ * #,##0.00_-;_-[$R$-416]\ * &quot;-&quot;??_-;_-@_-"/>
    <numFmt numFmtId="187" formatCode="0.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3" fillId="0" borderId="10" xfId="0" applyFont="1" applyFill="1" applyBorder="1" applyAlignment="1">
      <alignment wrapText="1"/>
    </xf>
    <xf numFmtId="0" fontId="24" fillId="0" borderId="0" xfId="50" applyFont="1" applyFill="1" applyAlignment="1">
      <alignment horizontal="left"/>
      <protection/>
    </xf>
    <xf numFmtId="178" fontId="23" fillId="0" borderId="0" xfId="0" applyNumberFormat="1" applyFont="1" applyAlignment="1">
      <alignment wrapText="1"/>
    </xf>
    <xf numFmtId="17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8" fontId="25" fillId="7" borderId="10" xfId="0" applyNumberFormat="1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177" fontId="25" fillId="19" borderId="11" xfId="67" applyFont="1" applyFill="1" applyBorder="1" applyAlignment="1">
      <alignment horizontal="center" vertical="center" wrapText="1"/>
    </xf>
    <xf numFmtId="0" fontId="25" fillId="7" borderId="10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78" fontId="23" fillId="33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78" fontId="23" fillId="7" borderId="10" xfId="0" applyNumberFormat="1" applyFont="1" applyFill="1" applyBorder="1" applyAlignment="1">
      <alignment wrapText="1"/>
    </xf>
    <xf numFmtId="0" fontId="26" fillId="7" borderId="1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78" fontId="23" fillId="7" borderId="12" xfId="0" applyNumberFormat="1" applyFont="1" applyFill="1" applyBorder="1" applyAlignment="1">
      <alignment wrapText="1"/>
    </xf>
    <xf numFmtId="178" fontId="23" fillId="7" borderId="13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178" fontId="23" fillId="0" borderId="14" xfId="0" applyNumberFormat="1" applyFont="1" applyFill="1" applyBorder="1" applyAlignment="1">
      <alignment wrapText="1"/>
    </xf>
    <xf numFmtId="178" fontId="23" fillId="0" borderId="0" xfId="0" applyNumberFormat="1" applyFont="1" applyFill="1" applyBorder="1" applyAlignment="1">
      <alignment wrapText="1"/>
    </xf>
    <xf numFmtId="178" fontId="23" fillId="0" borderId="0" xfId="0" applyNumberFormat="1" applyFont="1" applyFill="1" applyBorder="1" applyAlignment="1">
      <alignment vertical="center" wrapText="1"/>
    </xf>
    <xf numFmtId="178" fontId="23" fillId="0" borderId="15" xfId="0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178" fontId="23" fillId="7" borderId="14" xfId="0" applyNumberFormat="1" applyFont="1" applyFill="1" applyBorder="1" applyAlignment="1">
      <alignment wrapText="1"/>
    </xf>
    <xf numFmtId="178" fontId="23" fillId="7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7" borderId="1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/>
    </xf>
    <xf numFmtId="178" fontId="23" fillId="7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/>
    </xf>
    <xf numFmtId="178" fontId="23" fillId="0" borderId="14" xfId="0" applyNumberFormat="1" applyFont="1" applyBorder="1" applyAlignment="1">
      <alignment wrapText="1"/>
    </xf>
    <xf numFmtId="178" fontId="23" fillId="0" borderId="0" xfId="0" applyNumberFormat="1" applyFont="1" applyBorder="1" applyAlignment="1">
      <alignment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7" borderId="10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 wrapText="1"/>
    </xf>
    <xf numFmtId="178" fontId="23" fillId="7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50" applyFont="1" applyFill="1" applyAlignment="1">
      <alignment horizontal="left" vertical="center"/>
      <protection/>
    </xf>
    <xf numFmtId="0" fontId="23" fillId="0" borderId="0" xfId="0" applyFont="1" applyAlignment="1">
      <alignment vertical="center"/>
    </xf>
    <xf numFmtId="177" fontId="23" fillId="0" borderId="10" xfId="67" applyFont="1" applyFill="1" applyBorder="1" applyAlignment="1">
      <alignment horizontal="center" vertical="center" wrapText="1"/>
    </xf>
    <xf numFmtId="177" fontId="26" fillId="7" borderId="10" xfId="67" applyFont="1" applyFill="1" applyBorder="1" applyAlignment="1">
      <alignment vertical="center" wrapText="1"/>
    </xf>
    <xf numFmtId="177" fontId="26" fillId="0" borderId="0" xfId="67" applyFont="1" applyFill="1" applyBorder="1" applyAlignment="1">
      <alignment vertical="center" wrapText="1"/>
    </xf>
    <xf numFmtId="177" fontId="23" fillId="0" borderId="10" xfId="67" applyFont="1" applyFill="1" applyBorder="1" applyAlignment="1">
      <alignment vertical="center" wrapText="1"/>
    </xf>
    <xf numFmtId="177" fontId="23" fillId="0" borderId="0" xfId="67" applyFont="1" applyFill="1" applyBorder="1" applyAlignment="1">
      <alignment vertical="center" wrapText="1"/>
    </xf>
    <xf numFmtId="177" fontId="26" fillId="7" borderId="10" xfId="67" applyFont="1" applyFill="1" applyBorder="1" applyAlignment="1">
      <alignment horizontal="center" vertical="center" wrapText="1"/>
    </xf>
    <xf numFmtId="177" fontId="26" fillId="0" borderId="0" xfId="67" applyFont="1" applyFill="1" applyBorder="1" applyAlignment="1">
      <alignment horizontal="center" vertical="center" wrapText="1"/>
    </xf>
    <xf numFmtId="177" fontId="23" fillId="0" borderId="10" xfId="67" applyFont="1" applyFill="1" applyBorder="1" applyAlignment="1">
      <alignment vertical="center"/>
    </xf>
    <xf numFmtId="177" fontId="26" fillId="7" borderId="10" xfId="67" applyFont="1" applyFill="1" applyBorder="1" applyAlignment="1">
      <alignment vertical="center"/>
    </xf>
    <xf numFmtId="177" fontId="25" fillId="0" borderId="0" xfId="67" applyFont="1" applyFill="1" applyBorder="1" applyAlignment="1">
      <alignment vertical="center"/>
    </xf>
    <xf numFmtId="177" fontId="23" fillId="34" borderId="10" xfId="67" applyFont="1" applyFill="1" applyBorder="1" applyAlignment="1">
      <alignment vertical="center"/>
    </xf>
    <xf numFmtId="177" fontId="24" fillId="0" borderId="0" xfId="67" applyFont="1" applyAlignment="1">
      <alignment horizontal="left" vertical="center"/>
    </xf>
    <xf numFmtId="177" fontId="23" fillId="0" borderId="0" xfId="67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177" fontId="26" fillId="7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vertical="center" wrapText="1"/>
    </xf>
    <xf numFmtId="177" fontId="23" fillId="7" borderId="10" xfId="0" applyNumberFormat="1" applyFont="1" applyFill="1" applyBorder="1" applyAlignment="1">
      <alignment vertical="center" wrapText="1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177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7" fontId="23" fillId="34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vertical="center" wrapText="1"/>
    </xf>
    <xf numFmtId="177" fontId="23" fillId="0" borderId="10" xfId="0" applyNumberFormat="1" applyFont="1" applyFill="1" applyBorder="1" applyAlignment="1">
      <alignment vertical="center"/>
    </xf>
    <xf numFmtId="0" fontId="23" fillId="7" borderId="10" xfId="0" applyNumberFormat="1" applyFont="1" applyFill="1" applyBorder="1" applyAlignment="1">
      <alignment horizontal="left" vertical="center"/>
    </xf>
    <xf numFmtId="177" fontId="26" fillId="7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177" fontId="26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7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50" applyFont="1" applyFill="1" applyAlignment="1">
      <alignment horizontal="center" vertical="center"/>
      <protection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177" fontId="23" fillId="34" borderId="10" xfId="67" applyFont="1" applyFill="1" applyBorder="1" applyAlignment="1">
      <alignment horizontal="center" vertical="center" wrapText="1"/>
    </xf>
    <xf numFmtId="177" fontId="23" fillId="34" borderId="10" xfId="67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wrapText="1"/>
    </xf>
    <xf numFmtId="177" fontId="23" fillId="0" borderId="10" xfId="67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 wrapText="1"/>
    </xf>
    <xf numFmtId="177" fontId="23" fillId="34" borderId="10" xfId="0" applyNumberFormat="1" applyFont="1" applyFill="1" applyBorder="1" applyAlignment="1">
      <alignment horizontal="center" vertical="center" wrapText="1"/>
    </xf>
    <xf numFmtId="177" fontId="23" fillId="34" borderId="10" xfId="0" applyNumberFormat="1" applyFont="1" applyFill="1" applyBorder="1" applyAlignment="1">
      <alignment horizontal="left" vertical="center" wrapText="1"/>
    </xf>
    <xf numFmtId="43" fontId="24" fillId="0" borderId="0" xfId="50" applyNumberFormat="1" applyFont="1" applyFill="1" applyAlignment="1">
      <alignment horizontal="left" vertical="center"/>
      <protection/>
    </xf>
    <xf numFmtId="43" fontId="23" fillId="0" borderId="0" xfId="0" applyNumberFormat="1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/>
    </xf>
    <xf numFmtId="177" fontId="23" fillId="34" borderId="10" xfId="67" applyFont="1" applyFill="1" applyBorder="1" applyAlignment="1">
      <alignment vertical="center" wrapText="1"/>
    </xf>
    <xf numFmtId="0" fontId="23" fillId="34" borderId="10" xfId="0" applyNumberFormat="1" applyFont="1" applyFill="1" applyBorder="1" applyAlignment="1">
      <alignment horizontal="left" vertical="center"/>
    </xf>
    <xf numFmtId="178" fontId="23" fillId="0" borderId="13" xfId="0" applyNumberFormat="1" applyFont="1" applyFill="1" applyBorder="1" applyAlignment="1">
      <alignment horizontal="center" vertical="center" wrapText="1"/>
    </xf>
    <xf numFmtId="177" fontId="23" fillId="0" borderId="13" xfId="67" applyFont="1" applyFill="1" applyBorder="1" applyAlignment="1">
      <alignment horizontal="center" vertical="center" wrapText="1"/>
    </xf>
    <xf numFmtId="177" fontId="24" fillId="0" borderId="0" xfId="67" applyFont="1" applyFill="1" applyAlignment="1">
      <alignment horizontal="left" vertical="center"/>
    </xf>
    <xf numFmtId="177" fontId="26" fillId="34" borderId="13" xfId="67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0" fontId="23" fillId="34" borderId="13" xfId="0" applyNumberFormat="1" applyFont="1" applyFill="1" applyBorder="1" applyAlignment="1">
      <alignment horizontal="left" vertical="center"/>
    </xf>
    <xf numFmtId="177" fontId="26" fillId="34" borderId="13" xfId="67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177" fontId="26" fillId="34" borderId="0" xfId="67" applyFont="1" applyFill="1" applyBorder="1" applyAlignment="1">
      <alignment vertical="center"/>
    </xf>
    <xf numFmtId="0" fontId="23" fillId="34" borderId="0" xfId="0" applyFont="1" applyFill="1" applyBorder="1" applyAlignment="1">
      <alignment vertical="center" wrapText="1"/>
    </xf>
    <xf numFmtId="0" fontId="23" fillId="34" borderId="0" xfId="0" applyNumberFormat="1" applyFont="1" applyFill="1" applyBorder="1" applyAlignment="1">
      <alignment horizontal="left" vertical="center"/>
    </xf>
    <xf numFmtId="177" fontId="26" fillId="34" borderId="0" xfId="67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77" fontId="23" fillId="0" borderId="10" xfId="67" applyFont="1" applyFill="1" applyBorder="1" applyAlignment="1">
      <alignment horizontal="right" vertical="center" wrapText="1"/>
    </xf>
    <xf numFmtId="177" fontId="26" fillId="7" borderId="10" xfId="67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178" fontId="23" fillId="34" borderId="0" xfId="0" applyNumberFormat="1" applyFont="1" applyFill="1" applyBorder="1" applyAlignment="1">
      <alignment wrapText="1"/>
    </xf>
    <xf numFmtId="0" fontId="26" fillId="34" borderId="12" xfId="0" applyFont="1" applyFill="1" applyBorder="1" applyAlignment="1">
      <alignment vertical="center"/>
    </xf>
    <xf numFmtId="0" fontId="23" fillId="34" borderId="15" xfId="0" applyFont="1" applyFill="1" applyBorder="1" applyAlignment="1">
      <alignment horizontal="left" vertical="center"/>
    </xf>
    <xf numFmtId="0" fontId="26" fillId="7" borderId="16" xfId="0" applyFont="1" applyFill="1" applyBorder="1" applyAlignment="1">
      <alignment vertical="center"/>
    </xf>
    <xf numFmtId="177" fontId="26" fillId="7" borderId="16" xfId="67" applyFont="1" applyFill="1" applyBorder="1" applyAlignment="1">
      <alignment vertical="center"/>
    </xf>
    <xf numFmtId="0" fontId="23" fillId="7" borderId="16" xfId="0" applyFont="1" applyFill="1" applyBorder="1" applyAlignment="1">
      <alignment vertical="center" wrapText="1"/>
    </xf>
    <xf numFmtId="0" fontId="23" fillId="7" borderId="16" xfId="0" applyNumberFormat="1" applyFont="1" applyFill="1" applyBorder="1" applyAlignment="1">
      <alignment horizontal="left" vertical="center"/>
    </xf>
    <xf numFmtId="177" fontId="26" fillId="7" borderId="16" xfId="67" applyFont="1" applyFill="1" applyBorder="1" applyAlignment="1">
      <alignment vertical="center" wrapText="1"/>
    </xf>
    <xf numFmtId="0" fontId="23" fillId="7" borderId="16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 vertical="center"/>
    </xf>
    <xf numFmtId="43" fontId="24" fillId="0" borderId="0" xfId="0" applyNumberFormat="1" applyFont="1" applyAlignment="1">
      <alignment horizontal="center" vertical="center"/>
    </xf>
    <xf numFmtId="43" fontId="24" fillId="0" borderId="0" xfId="50" applyNumberFormat="1" applyFont="1" applyFill="1" applyAlignment="1">
      <alignment horizontal="center" vertical="center"/>
      <protection/>
    </xf>
    <xf numFmtId="2" fontId="23" fillId="34" borderId="10" xfId="67" applyNumberFormat="1" applyFont="1" applyFill="1" applyBorder="1" applyAlignment="1">
      <alignment horizontal="center" vertical="center"/>
    </xf>
    <xf numFmtId="2" fontId="23" fillId="34" borderId="10" xfId="67" applyNumberFormat="1" applyFont="1" applyFill="1" applyBorder="1" applyAlignment="1">
      <alignment horizontal="right" vertical="center"/>
    </xf>
    <xf numFmtId="43" fontId="26" fillId="7" borderId="10" xfId="67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177" fontId="23" fillId="0" borderId="10" xfId="67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left" vertical="center"/>
    </xf>
    <xf numFmtId="177" fontId="23" fillId="0" borderId="10" xfId="67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77" fontId="26" fillId="0" borderId="10" xfId="67" applyFont="1" applyFill="1" applyBorder="1" applyAlignment="1">
      <alignment vertical="center"/>
    </xf>
    <xf numFmtId="2" fontId="23" fillId="0" borderId="10" xfId="46" applyNumberFormat="1" applyFont="1" applyFill="1" applyBorder="1" applyAlignment="1">
      <alignment vertical="center"/>
    </xf>
    <xf numFmtId="177" fontId="23" fillId="0" borderId="10" xfId="67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 wrapText="1"/>
    </xf>
    <xf numFmtId="177" fontId="30" fillId="7" borderId="12" xfId="67" applyFont="1" applyFill="1" applyBorder="1" applyAlignment="1">
      <alignment horizontal="center" vertical="center"/>
    </xf>
    <xf numFmtId="177" fontId="30" fillId="7" borderId="13" xfId="67" applyFont="1" applyFill="1" applyBorder="1" applyAlignment="1">
      <alignment horizontal="center" vertical="center"/>
    </xf>
    <xf numFmtId="177" fontId="30" fillId="7" borderId="15" xfId="67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2</xdr:col>
      <xdr:colOff>1676400</xdr:colOff>
      <xdr:row>5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28"/>
  <sheetViews>
    <sheetView showGridLines="0" tabSelected="1" workbookViewId="0" topLeftCell="C9">
      <pane xSplit="1" topLeftCell="D1" activePane="topRight" state="frozen"/>
      <selection pane="topLeft" activeCell="C1" sqref="C1"/>
      <selection pane="topRight" activeCell="P14" sqref="P14"/>
    </sheetView>
  </sheetViews>
  <sheetFormatPr defaultColWidth="9.140625" defaultRowHeight="15"/>
  <cols>
    <col min="1" max="1" width="74.8515625" style="3" hidden="1" customWidth="1"/>
    <col min="2" max="2" width="11.140625" style="4" hidden="1" customWidth="1"/>
    <col min="3" max="3" width="38.00390625" style="60" customWidth="1"/>
    <col min="4" max="6" width="9.140625" style="60" customWidth="1"/>
    <col min="7" max="7" width="10.00390625" style="60" hidden="1" customWidth="1"/>
    <col min="8" max="8" width="9.28125" style="73" hidden="1" customWidth="1"/>
    <col min="9" max="9" width="9.140625" style="73" hidden="1" customWidth="1"/>
    <col min="10" max="13" width="9.28125" style="73" hidden="1" customWidth="1"/>
    <col min="14" max="14" width="9.421875" style="73" hidden="1" customWidth="1"/>
    <col min="15" max="15" width="10.7109375" style="73" hidden="1" customWidth="1"/>
    <col min="16" max="16" width="33.140625" style="97" customWidth="1"/>
    <col min="17" max="17" width="13.7109375" style="98" bestFit="1" customWidth="1"/>
    <col min="18" max="18" width="13.421875" style="99" bestFit="1" customWidth="1"/>
    <col min="19" max="19" width="12.8515625" style="100" customWidth="1"/>
    <col min="20" max="20" width="17.8515625" style="100" customWidth="1"/>
    <col min="21" max="21" width="21.57421875" style="51" customWidth="1"/>
    <col min="22" max="22" width="16.421875" style="100" customWidth="1"/>
    <col min="23" max="23" width="9.8515625" style="51" customWidth="1"/>
    <col min="24" max="24" width="7.8515625" style="100" customWidth="1"/>
    <col min="25" max="25" width="16.28125" style="101" customWidth="1"/>
    <col min="26" max="26" width="28.00390625" style="5" customWidth="1"/>
    <col min="27" max="16384" width="9.140625" style="5" customWidth="1"/>
  </cols>
  <sheetData>
    <row r="1" ht="11.25">
      <c r="D1" s="166"/>
    </row>
    <row r="2" spans="3:25" ht="11.25">
      <c r="C2" s="187" t="s">
        <v>308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ht="11.25"/>
    <row r="4" ht="11.25"/>
    <row r="5" ht="11.25"/>
    <row r="6" ht="11.25"/>
    <row r="7" spans="3:25" ht="45">
      <c r="C7" s="7" t="s">
        <v>6</v>
      </c>
      <c r="D7" s="8" t="s">
        <v>118</v>
      </c>
      <c r="E7" s="8" t="s">
        <v>119</v>
      </c>
      <c r="F7" s="8" t="s">
        <v>120</v>
      </c>
      <c r="G7" s="8" t="s">
        <v>121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8" t="s">
        <v>25</v>
      </c>
      <c r="N7" s="8" t="s">
        <v>26</v>
      </c>
      <c r="O7" s="8" t="s">
        <v>27</v>
      </c>
      <c r="P7" s="7" t="s">
        <v>7</v>
      </c>
      <c r="Q7" s="9" t="s">
        <v>59</v>
      </c>
      <c r="R7" s="7" t="s">
        <v>309</v>
      </c>
      <c r="S7" s="7" t="s">
        <v>38</v>
      </c>
      <c r="T7" s="7" t="s">
        <v>39</v>
      </c>
      <c r="U7" s="10" t="s">
        <v>58</v>
      </c>
      <c r="V7" s="102" t="s">
        <v>70</v>
      </c>
      <c r="W7" s="10" t="s">
        <v>60</v>
      </c>
      <c r="X7" s="7" t="s">
        <v>52</v>
      </c>
      <c r="Y7" s="7" t="s">
        <v>53</v>
      </c>
    </row>
    <row r="8" spans="1:25" ht="22.5">
      <c r="A8" s="6" t="s">
        <v>4</v>
      </c>
      <c r="B8" s="6" t="s">
        <v>5</v>
      </c>
      <c r="C8" s="180" t="s">
        <v>81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/>
    </row>
    <row r="9" spans="1:25" s="11" customFormat="1" ht="24.75" customHeight="1">
      <c r="A9" s="12"/>
      <c r="B9" s="12"/>
      <c r="C9" s="52" t="s">
        <v>67</v>
      </c>
      <c r="D9" s="113">
        <v>0</v>
      </c>
      <c r="E9" s="113">
        <v>0</v>
      </c>
      <c r="F9" s="113">
        <v>0</v>
      </c>
      <c r="G9" s="113"/>
      <c r="H9" s="61"/>
      <c r="I9" s="61"/>
      <c r="J9" s="61"/>
      <c r="K9" s="61"/>
      <c r="L9" s="61"/>
      <c r="M9" s="61"/>
      <c r="N9" s="61"/>
      <c r="O9" s="61"/>
      <c r="P9" s="78" t="s">
        <v>66</v>
      </c>
      <c r="Q9" s="74" t="s">
        <v>68</v>
      </c>
      <c r="R9" s="75">
        <f aca="true" t="shared" si="0" ref="R9:R15">SUM(D9:O9)</f>
        <v>0</v>
      </c>
      <c r="S9" s="77" t="s">
        <v>48</v>
      </c>
      <c r="T9" s="77" t="s">
        <v>49</v>
      </c>
      <c r="U9" s="116" t="s">
        <v>278</v>
      </c>
      <c r="V9" s="77" t="s">
        <v>74</v>
      </c>
      <c r="W9" s="13" t="s">
        <v>65</v>
      </c>
      <c r="X9" s="145" t="s">
        <v>54</v>
      </c>
      <c r="Y9" s="76" t="s">
        <v>55</v>
      </c>
    </row>
    <row r="10" spans="1:25" s="11" customFormat="1" ht="39.75" customHeight="1">
      <c r="A10" s="15"/>
      <c r="B10" s="15"/>
      <c r="C10" s="52" t="s">
        <v>234</v>
      </c>
      <c r="D10" s="113">
        <f>288.76+81.45</f>
        <v>370.21</v>
      </c>
      <c r="E10" s="113">
        <v>288.76</v>
      </c>
      <c r="F10" s="113">
        <v>0</v>
      </c>
      <c r="G10" s="113"/>
      <c r="H10" s="61"/>
      <c r="I10" s="61"/>
      <c r="J10" s="61"/>
      <c r="K10" s="61"/>
      <c r="L10" s="61"/>
      <c r="M10" s="61"/>
      <c r="N10" s="61"/>
      <c r="O10" s="61"/>
      <c r="P10" s="78" t="s">
        <v>235</v>
      </c>
      <c r="Q10" s="74" t="s">
        <v>236</v>
      </c>
      <c r="R10" s="75">
        <f>SUM(D10:O10)</f>
        <v>658.97</v>
      </c>
      <c r="S10" s="89" t="s">
        <v>48</v>
      </c>
      <c r="T10" s="89" t="s">
        <v>49</v>
      </c>
      <c r="U10" s="108" t="s">
        <v>280</v>
      </c>
      <c r="V10" s="89" t="s">
        <v>74</v>
      </c>
      <c r="W10" s="45" t="s">
        <v>65</v>
      </c>
      <c r="X10" s="146" t="s">
        <v>54</v>
      </c>
      <c r="Y10" s="95" t="s">
        <v>55</v>
      </c>
    </row>
    <row r="11" spans="1:25" s="11" customFormat="1" ht="22.5">
      <c r="A11" s="15" t="s">
        <v>69</v>
      </c>
      <c r="B11" s="15"/>
      <c r="C11" s="44" t="s">
        <v>190</v>
      </c>
      <c r="D11" s="61">
        <v>748</v>
      </c>
      <c r="E11" s="61">
        <v>748</v>
      </c>
      <c r="F11" s="61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78" t="s">
        <v>174</v>
      </c>
      <c r="Q11" s="74" t="s">
        <v>73</v>
      </c>
      <c r="R11" s="75">
        <f t="shared" si="0"/>
        <v>1496</v>
      </c>
      <c r="S11" s="89" t="s">
        <v>48</v>
      </c>
      <c r="T11" s="89" t="s">
        <v>49</v>
      </c>
      <c r="U11" s="116" t="s">
        <v>273</v>
      </c>
      <c r="V11" s="89" t="s">
        <v>74</v>
      </c>
      <c r="W11" s="45" t="s">
        <v>65</v>
      </c>
      <c r="X11" s="146" t="s">
        <v>54</v>
      </c>
      <c r="Y11" s="95" t="s">
        <v>55</v>
      </c>
    </row>
    <row r="12" spans="1:25" s="11" customFormat="1" ht="33.75">
      <c r="A12" s="15"/>
      <c r="B12" s="15"/>
      <c r="C12" s="44" t="s">
        <v>243</v>
      </c>
      <c r="D12" s="64">
        <v>850</v>
      </c>
      <c r="E12" s="64">
        <v>850</v>
      </c>
      <c r="F12" s="64">
        <v>0</v>
      </c>
      <c r="G12" s="64"/>
      <c r="H12" s="61"/>
      <c r="I12" s="61"/>
      <c r="J12" s="61"/>
      <c r="K12" s="61"/>
      <c r="L12" s="61"/>
      <c r="M12" s="61"/>
      <c r="N12" s="61"/>
      <c r="O12" s="61"/>
      <c r="P12" s="78" t="s">
        <v>72</v>
      </c>
      <c r="Q12" s="74" t="s">
        <v>245</v>
      </c>
      <c r="R12" s="75">
        <f t="shared" si="0"/>
        <v>1700</v>
      </c>
      <c r="S12" s="89" t="s">
        <v>48</v>
      </c>
      <c r="T12" s="89" t="s">
        <v>49</v>
      </c>
      <c r="U12" s="45" t="s">
        <v>231</v>
      </c>
      <c r="V12" s="89" t="s">
        <v>74</v>
      </c>
      <c r="W12" s="45" t="s">
        <v>65</v>
      </c>
      <c r="X12" s="146" t="s">
        <v>54</v>
      </c>
      <c r="Y12" s="52" t="s">
        <v>55</v>
      </c>
    </row>
    <row r="13" spans="1:25" ht="22.5">
      <c r="A13" s="14"/>
      <c r="B13" s="14"/>
      <c r="C13" s="44" t="s">
        <v>191</v>
      </c>
      <c r="D13" s="64">
        <v>2000</v>
      </c>
      <c r="E13" s="64">
        <v>2000</v>
      </c>
      <c r="F13" s="64">
        <v>0</v>
      </c>
      <c r="G13" s="64"/>
      <c r="H13" s="61"/>
      <c r="I13" s="61"/>
      <c r="J13" s="61"/>
      <c r="K13" s="61"/>
      <c r="L13" s="61"/>
      <c r="M13" s="61"/>
      <c r="N13" s="61"/>
      <c r="O13" s="61"/>
      <c r="P13" s="78" t="s">
        <v>76</v>
      </c>
      <c r="Q13" s="74" t="s">
        <v>75</v>
      </c>
      <c r="R13" s="75">
        <f t="shared" si="0"/>
        <v>4000</v>
      </c>
      <c r="S13" s="77" t="s">
        <v>48</v>
      </c>
      <c r="T13" s="77" t="s">
        <v>49</v>
      </c>
      <c r="U13" s="116" t="s">
        <v>279</v>
      </c>
      <c r="V13" s="103" t="s">
        <v>74</v>
      </c>
      <c r="W13" s="13" t="s">
        <v>61</v>
      </c>
      <c r="X13" s="145" t="s">
        <v>54</v>
      </c>
      <c r="Y13" s="76" t="s">
        <v>55</v>
      </c>
    </row>
    <row r="14" spans="1:25" ht="33.75">
      <c r="A14" s="14"/>
      <c r="B14" s="14"/>
      <c r="C14" s="44" t="s">
        <v>162</v>
      </c>
      <c r="D14" s="64">
        <v>29567</v>
      </c>
      <c r="E14" s="64">
        <v>29567</v>
      </c>
      <c r="F14" s="64">
        <v>27595.57</v>
      </c>
      <c r="G14" s="64"/>
      <c r="H14" s="61"/>
      <c r="I14" s="110"/>
      <c r="J14" s="61"/>
      <c r="K14" s="61"/>
      <c r="L14" s="61"/>
      <c r="M14" s="61"/>
      <c r="N14" s="61"/>
      <c r="O14" s="61"/>
      <c r="P14" s="88" t="s">
        <v>167</v>
      </c>
      <c r="Q14" s="109" t="s">
        <v>168</v>
      </c>
      <c r="R14" s="75">
        <f t="shared" si="0"/>
        <v>86729.57</v>
      </c>
      <c r="S14" s="77" t="s">
        <v>48</v>
      </c>
      <c r="T14" s="77" t="s">
        <v>49</v>
      </c>
      <c r="U14" s="116" t="s">
        <v>283</v>
      </c>
      <c r="V14" s="77" t="s">
        <v>71</v>
      </c>
      <c r="W14" s="13" t="s">
        <v>61</v>
      </c>
      <c r="X14" s="145" t="s">
        <v>54</v>
      </c>
      <c r="Y14" s="76" t="s">
        <v>55</v>
      </c>
    </row>
    <row r="15" spans="1:25" s="11" customFormat="1" ht="22.5">
      <c r="A15" s="15"/>
      <c r="B15" s="15"/>
      <c r="C15" s="44" t="s">
        <v>180</v>
      </c>
      <c r="D15" s="64">
        <v>885.06</v>
      </c>
      <c r="E15" s="64">
        <v>885.06</v>
      </c>
      <c r="F15" s="64">
        <v>906.36</v>
      </c>
      <c r="G15" s="64"/>
      <c r="H15" s="64"/>
      <c r="I15" s="64"/>
      <c r="J15" s="64"/>
      <c r="K15" s="64"/>
      <c r="L15" s="61"/>
      <c r="M15" s="61"/>
      <c r="N15" s="61"/>
      <c r="O15" s="61"/>
      <c r="P15" s="78" t="s">
        <v>182</v>
      </c>
      <c r="Q15" s="74" t="s">
        <v>181</v>
      </c>
      <c r="R15" s="75">
        <f t="shared" si="0"/>
        <v>2676.48</v>
      </c>
      <c r="S15" s="89" t="s">
        <v>48</v>
      </c>
      <c r="T15" s="89" t="s">
        <v>49</v>
      </c>
      <c r="U15" s="108" t="s">
        <v>272</v>
      </c>
      <c r="V15" s="89" t="s">
        <v>183</v>
      </c>
      <c r="W15" s="45" t="s">
        <v>61</v>
      </c>
      <c r="X15" s="146" t="s">
        <v>54</v>
      </c>
      <c r="Y15" s="95" t="s">
        <v>55</v>
      </c>
    </row>
    <row r="16" spans="1:25" ht="11.25">
      <c r="A16" s="14" t="s">
        <v>14</v>
      </c>
      <c r="B16" s="14" t="s">
        <v>9</v>
      </c>
      <c r="C16" s="53" t="s">
        <v>0</v>
      </c>
      <c r="D16" s="62">
        <f aca="true" t="shared" si="1" ref="D16:O16">SUM(D9:D15)</f>
        <v>34420.27</v>
      </c>
      <c r="E16" s="62">
        <f t="shared" si="1"/>
        <v>34338.82</v>
      </c>
      <c r="F16" s="62">
        <f t="shared" si="1"/>
        <v>28501.93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79"/>
      <c r="Q16" s="80"/>
      <c r="R16" s="75">
        <f>SUM(R9:R15)</f>
        <v>97261.02</v>
      </c>
      <c r="S16" s="81"/>
      <c r="T16" s="81"/>
      <c r="U16" s="18"/>
      <c r="V16" s="81"/>
      <c r="W16" s="18"/>
      <c r="X16" s="81"/>
      <c r="Y16" s="82"/>
    </row>
    <row r="17" spans="1:25" ht="11.25">
      <c r="A17" s="16"/>
      <c r="B17" s="17"/>
      <c r="C17" s="23"/>
      <c r="D17" s="23"/>
      <c r="E17" s="23"/>
      <c r="F17" s="23"/>
      <c r="G17" s="23"/>
      <c r="H17" s="63"/>
      <c r="I17" s="63"/>
      <c r="J17" s="63"/>
      <c r="K17" s="63"/>
      <c r="L17" s="63"/>
      <c r="M17" s="63"/>
      <c r="N17" s="63"/>
      <c r="O17" s="63"/>
      <c r="P17" s="83"/>
      <c r="Q17" s="84"/>
      <c r="R17" s="85"/>
      <c r="S17" s="86"/>
      <c r="T17" s="86"/>
      <c r="U17" s="20"/>
      <c r="V17" s="86"/>
      <c r="W17" s="20"/>
      <c r="X17" s="86"/>
      <c r="Y17" s="87"/>
    </row>
    <row r="18" spans="1:26" ht="11.25">
      <c r="A18" s="21"/>
      <c r="B18" s="22"/>
      <c r="C18" s="180" t="s">
        <v>16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2"/>
      <c r="Z18" s="19"/>
    </row>
    <row r="19" spans="1:25" ht="22.5">
      <c r="A19" s="15"/>
      <c r="B19" s="15"/>
      <c r="C19" s="44" t="s">
        <v>184</v>
      </c>
      <c r="D19" s="123">
        <v>8910</v>
      </c>
      <c r="E19" s="123">
        <v>7810</v>
      </c>
      <c r="F19" s="123">
        <v>0</v>
      </c>
      <c r="G19" s="123"/>
      <c r="H19" s="123"/>
      <c r="I19" s="123"/>
      <c r="J19" s="123"/>
      <c r="K19" s="123"/>
      <c r="L19" s="123"/>
      <c r="M19" s="123"/>
      <c r="N19" s="110"/>
      <c r="O19" s="110"/>
      <c r="P19" s="115" t="s">
        <v>133</v>
      </c>
      <c r="Q19" s="114" t="s">
        <v>140</v>
      </c>
      <c r="R19" s="75">
        <f>SUM(D19:O19)</f>
        <v>16720</v>
      </c>
      <c r="S19" s="89" t="s">
        <v>16</v>
      </c>
      <c r="T19" s="89" t="s">
        <v>134</v>
      </c>
      <c r="U19" s="108" t="s">
        <v>310</v>
      </c>
      <c r="V19" s="89" t="s">
        <v>74</v>
      </c>
      <c r="W19" s="45" t="s">
        <v>61</v>
      </c>
      <c r="X19" s="145" t="s">
        <v>54</v>
      </c>
      <c r="Y19" s="95" t="s">
        <v>55</v>
      </c>
    </row>
    <row r="20" spans="1:25" ht="22.5">
      <c r="A20" s="15"/>
      <c r="B20" s="15"/>
      <c r="C20" s="44" t="s">
        <v>103</v>
      </c>
      <c r="D20" s="123">
        <v>1003.8</v>
      </c>
      <c r="E20" s="123">
        <v>3795.2</v>
      </c>
      <c r="F20" s="123">
        <v>0</v>
      </c>
      <c r="G20" s="123"/>
      <c r="H20" s="123"/>
      <c r="I20" s="123"/>
      <c r="J20" s="123"/>
      <c r="K20" s="123"/>
      <c r="L20" s="123"/>
      <c r="M20" s="123"/>
      <c r="N20" s="110"/>
      <c r="O20" s="110"/>
      <c r="P20" s="78" t="s">
        <v>89</v>
      </c>
      <c r="Q20" s="74" t="s">
        <v>104</v>
      </c>
      <c r="R20" s="75">
        <f aca="true" t="shared" si="2" ref="R20:R42">SUM(D20:O20)</f>
        <v>4799</v>
      </c>
      <c r="S20" s="77" t="s">
        <v>16</v>
      </c>
      <c r="T20" s="89" t="s">
        <v>90</v>
      </c>
      <c r="U20" s="108" t="s">
        <v>310</v>
      </c>
      <c r="V20" s="77" t="s">
        <v>74</v>
      </c>
      <c r="W20" s="13" t="s">
        <v>61</v>
      </c>
      <c r="X20" s="146" t="s">
        <v>54</v>
      </c>
      <c r="Y20" s="76" t="s">
        <v>55</v>
      </c>
    </row>
    <row r="21" spans="1:25" ht="56.25">
      <c r="A21" s="15"/>
      <c r="B21" s="15"/>
      <c r="C21" s="44" t="s">
        <v>185</v>
      </c>
      <c r="D21" s="123">
        <v>145093.44</v>
      </c>
      <c r="E21" s="123">
        <v>148958.23</v>
      </c>
      <c r="F21" s="123">
        <v>0</v>
      </c>
      <c r="G21" s="123"/>
      <c r="H21" s="123"/>
      <c r="I21" s="123"/>
      <c r="J21" s="123"/>
      <c r="K21" s="123"/>
      <c r="L21" s="123"/>
      <c r="M21" s="123"/>
      <c r="N21" s="110"/>
      <c r="O21" s="110"/>
      <c r="P21" s="90" t="s">
        <v>187</v>
      </c>
      <c r="Q21" s="74" t="s">
        <v>135</v>
      </c>
      <c r="R21" s="75">
        <f t="shared" si="2"/>
        <v>294051.67000000004</v>
      </c>
      <c r="S21" s="89" t="s">
        <v>16</v>
      </c>
      <c r="T21" s="89" t="s">
        <v>79</v>
      </c>
      <c r="U21" s="108" t="s">
        <v>310</v>
      </c>
      <c r="V21" s="89" t="s">
        <v>74</v>
      </c>
      <c r="W21" s="45" t="s">
        <v>61</v>
      </c>
      <c r="X21" s="146" t="s">
        <v>54</v>
      </c>
      <c r="Y21" s="95" t="s">
        <v>55</v>
      </c>
    </row>
    <row r="22" spans="1:25" ht="22.5">
      <c r="A22" s="15"/>
      <c r="B22" s="15"/>
      <c r="C22" s="44" t="s">
        <v>105</v>
      </c>
      <c r="D22" s="123">
        <v>4035.2</v>
      </c>
      <c r="E22" s="123">
        <v>2017.6</v>
      </c>
      <c r="F22" s="123">
        <v>0</v>
      </c>
      <c r="G22" s="123"/>
      <c r="H22" s="123"/>
      <c r="I22" s="123"/>
      <c r="J22" s="123"/>
      <c r="K22" s="123"/>
      <c r="L22" s="123"/>
      <c r="M22" s="123"/>
      <c r="N22" s="123"/>
      <c r="O22" s="110"/>
      <c r="P22" s="78" t="s">
        <v>106</v>
      </c>
      <c r="Q22" s="74" t="s">
        <v>107</v>
      </c>
      <c r="R22" s="75">
        <f t="shared" si="2"/>
        <v>6052.799999999999</v>
      </c>
      <c r="S22" s="77" t="s">
        <v>16</v>
      </c>
      <c r="T22" s="89" t="s">
        <v>108</v>
      </c>
      <c r="U22" s="108" t="s">
        <v>310</v>
      </c>
      <c r="V22" s="77" t="s">
        <v>74</v>
      </c>
      <c r="W22" s="13" t="s">
        <v>61</v>
      </c>
      <c r="X22" s="146" t="s">
        <v>54</v>
      </c>
      <c r="Y22" s="76" t="s">
        <v>55</v>
      </c>
    </row>
    <row r="23" spans="1:25" ht="22.5">
      <c r="A23" s="34"/>
      <c r="B23" s="34"/>
      <c r="C23" s="44" t="s">
        <v>186</v>
      </c>
      <c r="D23" s="123">
        <v>3780</v>
      </c>
      <c r="E23" s="123">
        <v>4050</v>
      </c>
      <c r="F23" s="123">
        <v>0</v>
      </c>
      <c r="G23" s="123"/>
      <c r="H23" s="123"/>
      <c r="I23" s="123"/>
      <c r="J23" s="123"/>
      <c r="K23" s="123"/>
      <c r="L23" s="123"/>
      <c r="M23" s="123"/>
      <c r="N23" s="110"/>
      <c r="O23" s="110"/>
      <c r="P23" s="88" t="s">
        <v>128</v>
      </c>
      <c r="Q23" s="109" t="s">
        <v>129</v>
      </c>
      <c r="R23" s="75">
        <f>SUM(D23:O23)</f>
        <v>7830</v>
      </c>
      <c r="S23" s="89" t="s">
        <v>16</v>
      </c>
      <c r="T23" s="89" t="s">
        <v>125</v>
      </c>
      <c r="U23" s="108" t="s">
        <v>310</v>
      </c>
      <c r="V23" s="89" t="s">
        <v>74</v>
      </c>
      <c r="W23" s="45" t="s">
        <v>61</v>
      </c>
      <c r="X23" s="146" t="s">
        <v>54</v>
      </c>
      <c r="Y23" s="95" t="s">
        <v>55</v>
      </c>
    </row>
    <row r="24" spans="1:25" ht="22.5">
      <c r="A24" s="34"/>
      <c r="B24" s="34"/>
      <c r="C24" s="44" t="s">
        <v>300</v>
      </c>
      <c r="D24" s="123">
        <v>770</v>
      </c>
      <c r="E24" s="123">
        <v>770</v>
      </c>
      <c r="F24" s="123">
        <v>0</v>
      </c>
      <c r="G24" s="123"/>
      <c r="H24" s="123"/>
      <c r="I24" s="123"/>
      <c r="J24" s="123"/>
      <c r="K24" s="123"/>
      <c r="L24" s="123"/>
      <c r="M24" s="123"/>
      <c r="N24" s="123"/>
      <c r="O24" s="110"/>
      <c r="P24" s="88" t="s">
        <v>301</v>
      </c>
      <c r="Q24" s="109" t="s">
        <v>302</v>
      </c>
      <c r="R24" s="75">
        <f>SUM(D24:O24)</f>
        <v>1540</v>
      </c>
      <c r="S24" s="89" t="s">
        <v>16</v>
      </c>
      <c r="T24" s="89" t="s">
        <v>303</v>
      </c>
      <c r="U24" s="108" t="s">
        <v>299</v>
      </c>
      <c r="V24" s="89" t="s">
        <v>74</v>
      </c>
      <c r="W24" s="45" t="s">
        <v>61</v>
      </c>
      <c r="X24" s="146" t="s">
        <v>54</v>
      </c>
      <c r="Y24" s="95" t="s">
        <v>55</v>
      </c>
    </row>
    <row r="25" spans="1:25" ht="24.75" customHeight="1">
      <c r="A25" s="34"/>
      <c r="B25" s="34"/>
      <c r="C25" s="44" t="s">
        <v>250</v>
      </c>
      <c r="D25" s="123">
        <f>4940</f>
        <v>4940</v>
      </c>
      <c r="E25" s="123">
        <v>6890</v>
      </c>
      <c r="F25" s="123">
        <v>0</v>
      </c>
      <c r="G25" s="123"/>
      <c r="H25" s="123"/>
      <c r="I25" s="123"/>
      <c r="J25" s="123"/>
      <c r="K25" s="123"/>
      <c r="L25" s="123"/>
      <c r="M25" s="123"/>
      <c r="N25" s="110"/>
      <c r="O25" s="110"/>
      <c r="P25" s="88" t="s">
        <v>208</v>
      </c>
      <c r="Q25" s="109" t="s">
        <v>251</v>
      </c>
      <c r="R25" s="75">
        <f t="shared" si="2"/>
        <v>11830</v>
      </c>
      <c r="S25" s="89" t="s">
        <v>16</v>
      </c>
      <c r="T25" s="89" t="s">
        <v>209</v>
      </c>
      <c r="U25" s="108" t="s">
        <v>268</v>
      </c>
      <c r="V25" s="89" t="s">
        <v>74</v>
      </c>
      <c r="W25" s="45" t="s">
        <v>61</v>
      </c>
      <c r="X25" s="146" t="s">
        <v>54</v>
      </c>
      <c r="Y25" s="95" t="s">
        <v>55</v>
      </c>
    </row>
    <row r="26" spans="1:25" s="11" customFormat="1" ht="33.75">
      <c r="A26" s="16"/>
      <c r="B26" s="16"/>
      <c r="C26" s="44" t="s">
        <v>192</v>
      </c>
      <c r="D26" s="123">
        <v>13662</v>
      </c>
      <c r="E26" s="123">
        <v>10010</v>
      </c>
      <c r="F26" s="123">
        <v>0</v>
      </c>
      <c r="G26" s="123"/>
      <c r="H26" s="123"/>
      <c r="I26" s="123"/>
      <c r="J26" s="123"/>
      <c r="K26" s="123"/>
      <c r="L26" s="123"/>
      <c r="M26" s="123"/>
      <c r="N26" s="110"/>
      <c r="O26" s="110"/>
      <c r="P26" s="117" t="s">
        <v>141</v>
      </c>
      <c r="Q26" s="109" t="s">
        <v>142</v>
      </c>
      <c r="R26" s="75">
        <f t="shared" si="2"/>
        <v>23672</v>
      </c>
      <c r="S26" s="89" t="s">
        <v>16</v>
      </c>
      <c r="T26" s="103" t="s">
        <v>143</v>
      </c>
      <c r="U26" s="108" t="s">
        <v>310</v>
      </c>
      <c r="V26" s="89" t="s">
        <v>74</v>
      </c>
      <c r="W26" s="45" t="s">
        <v>61</v>
      </c>
      <c r="X26" s="146" t="s">
        <v>54</v>
      </c>
      <c r="Y26" s="95" t="s">
        <v>55</v>
      </c>
    </row>
    <row r="27" spans="1:25" s="11" customFormat="1" ht="36" customHeight="1">
      <c r="A27" s="15"/>
      <c r="B27" s="15"/>
      <c r="C27" s="44" t="s">
        <v>156</v>
      </c>
      <c r="D27" s="64">
        <v>10000</v>
      </c>
      <c r="E27" s="64">
        <v>10000</v>
      </c>
      <c r="F27" s="64">
        <v>0</v>
      </c>
      <c r="G27" s="64"/>
      <c r="H27" s="64"/>
      <c r="I27" s="64"/>
      <c r="J27" s="64"/>
      <c r="K27" s="64"/>
      <c r="L27" s="64"/>
      <c r="M27" s="64"/>
      <c r="N27" s="64"/>
      <c r="O27" s="61"/>
      <c r="P27" s="90" t="s">
        <v>227</v>
      </c>
      <c r="Q27" s="74" t="s">
        <v>228</v>
      </c>
      <c r="R27" s="75">
        <f t="shared" si="2"/>
        <v>20000</v>
      </c>
      <c r="S27" s="89" t="s">
        <v>16</v>
      </c>
      <c r="T27" s="89" t="s">
        <v>239</v>
      </c>
      <c r="U27" s="108" t="s">
        <v>310</v>
      </c>
      <c r="V27" s="89" t="s">
        <v>74</v>
      </c>
      <c r="W27" s="45" t="s">
        <v>61</v>
      </c>
      <c r="X27" s="146" t="s">
        <v>54</v>
      </c>
      <c r="Y27" s="95" t="s">
        <v>55</v>
      </c>
    </row>
    <row r="28" spans="1:25" s="11" customFormat="1" ht="22.5">
      <c r="A28" s="15"/>
      <c r="B28" s="15"/>
      <c r="C28" s="44" t="s">
        <v>156</v>
      </c>
      <c r="D28" s="64">
        <v>6618.8</v>
      </c>
      <c r="E28" s="64">
        <v>8838.4</v>
      </c>
      <c r="F28" s="64">
        <v>0</v>
      </c>
      <c r="G28" s="64"/>
      <c r="H28" s="64"/>
      <c r="I28" s="64"/>
      <c r="J28" s="64"/>
      <c r="K28" s="64"/>
      <c r="L28" s="64"/>
      <c r="M28" s="64"/>
      <c r="N28" s="61"/>
      <c r="O28" s="61"/>
      <c r="P28" s="90" t="s">
        <v>157</v>
      </c>
      <c r="Q28" s="74" t="s">
        <v>158</v>
      </c>
      <c r="R28" s="75">
        <f t="shared" si="2"/>
        <v>15457.2</v>
      </c>
      <c r="S28" s="89" t="s">
        <v>16</v>
      </c>
      <c r="T28" s="89" t="s">
        <v>147</v>
      </c>
      <c r="U28" s="108" t="s">
        <v>310</v>
      </c>
      <c r="V28" s="89" t="s">
        <v>74</v>
      </c>
      <c r="W28" s="45" t="s">
        <v>61</v>
      </c>
      <c r="X28" s="146" t="s">
        <v>54</v>
      </c>
      <c r="Y28" s="95" t="s">
        <v>55</v>
      </c>
    </row>
    <row r="29" spans="1:25" s="11" customFormat="1" ht="33.75">
      <c r="A29" s="15"/>
      <c r="B29" s="15"/>
      <c r="C29" s="44" t="s">
        <v>193</v>
      </c>
      <c r="D29" s="123">
        <v>6022.5</v>
      </c>
      <c r="E29" s="123">
        <v>5435.83</v>
      </c>
      <c r="F29" s="123">
        <v>0</v>
      </c>
      <c r="G29" s="123"/>
      <c r="H29" s="123"/>
      <c r="I29" s="123"/>
      <c r="J29" s="123"/>
      <c r="K29" s="123"/>
      <c r="L29" s="123"/>
      <c r="M29" s="123"/>
      <c r="N29" s="110"/>
      <c r="O29" s="110"/>
      <c r="P29" s="117" t="s">
        <v>144</v>
      </c>
      <c r="Q29" s="109" t="s">
        <v>145</v>
      </c>
      <c r="R29" s="75">
        <f t="shared" si="2"/>
        <v>11458.33</v>
      </c>
      <c r="S29" s="103" t="s">
        <v>16</v>
      </c>
      <c r="T29" s="103" t="s">
        <v>146</v>
      </c>
      <c r="U29" s="108" t="s">
        <v>310</v>
      </c>
      <c r="V29" s="89" t="s">
        <v>74</v>
      </c>
      <c r="W29" s="45" t="s">
        <v>61</v>
      </c>
      <c r="X29" s="146" t="s">
        <v>54</v>
      </c>
      <c r="Y29" s="95" t="s">
        <v>55</v>
      </c>
    </row>
    <row r="30" spans="1:25" s="11" customFormat="1" ht="22.5">
      <c r="A30" s="15"/>
      <c r="B30" s="15"/>
      <c r="C30" s="44" t="s">
        <v>194</v>
      </c>
      <c r="D30" s="123">
        <v>18480</v>
      </c>
      <c r="E30" s="123">
        <v>13200</v>
      </c>
      <c r="F30" s="123">
        <v>0</v>
      </c>
      <c r="G30" s="123"/>
      <c r="H30" s="123"/>
      <c r="I30" s="123"/>
      <c r="J30" s="123"/>
      <c r="K30" s="123"/>
      <c r="L30" s="123"/>
      <c r="M30" s="123"/>
      <c r="N30" s="110"/>
      <c r="O30" s="110"/>
      <c r="P30" s="78" t="s">
        <v>112</v>
      </c>
      <c r="Q30" s="74" t="s">
        <v>114</v>
      </c>
      <c r="R30" s="75">
        <f t="shared" si="2"/>
        <v>31680</v>
      </c>
      <c r="S30" s="89" t="s">
        <v>16</v>
      </c>
      <c r="T30" s="89" t="s">
        <v>113</v>
      </c>
      <c r="U30" s="108" t="s">
        <v>310</v>
      </c>
      <c r="V30" s="89" t="s">
        <v>74</v>
      </c>
      <c r="W30" s="45" t="s">
        <v>61</v>
      </c>
      <c r="X30" s="146" t="s">
        <v>54</v>
      </c>
      <c r="Y30" s="95" t="s">
        <v>55</v>
      </c>
    </row>
    <row r="31" spans="1:25" s="11" customFormat="1" ht="22.5">
      <c r="A31" s="15"/>
      <c r="B31" s="15"/>
      <c r="C31" s="44" t="s">
        <v>188</v>
      </c>
      <c r="D31" s="123">
        <v>7810</v>
      </c>
      <c r="E31" s="123">
        <v>8103.33</v>
      </c>
      <c r="F31" s="123">
        <v>0</v>
      </c>
      <c r="G31" s="123"/>
      <c r="H31" s="123"/>
      <c r="I31" s="123"/>
      <c r="J31" s="123"/>
      <c r="K31" s="123"/>
      <c r="L31" s="123"/>
      <c r="M31" s="110"/>
      <c r="N31" s="110"/>
      <c r="O31" s="110"/>
      <c r="P31" s="78" t="s">
        <v>123</v>
      </c>
      <c r="Q31" s="74" t="s">
        <v>124</v>
      </c>
      <c r="R31" s="75">
        <f t="shared" si="2"/>
        <v>15913.33</v>
      </c>
      <c r="S31" s="89" t="s">
        <v>16</v>
      </c>
      <c r="T31" s="89" t="s">
        <v>125</v>
      </c>
      <c r="U31" s="108" t="s">
        <v>310</v>
      </c>
      <c r="V31" s="89" t="s">
        <v>74</v>
      </c>
      <c r="W31" s="45" t="s">
        <v>61</v>
      </c>
      <c r="X31" s="146" t="s">
        <v>54</v>
      </c>
      <c r="Y31" s="95" t="s">
        <v>55</v>
      </c>
    </row>
    <row r="32" spans="1:25" s="11" customFormat="1" ht="22.5">
      <c r="A32" s="15"/>
      <c r="B32" s="15"/>
      <c r="C32" s="44" t="s">
        <v>189</v>
      </c>
      <c r="D32" s="64">
        <v>41638.19</v>
      </c>
      <c r="E32" s="64">
        <v>41898.7</v>
      </c>
      <c r="F32" s="64">
        <v>42593.36</v>
      </c>
      <c r="G32" s="64"/>
      <c r="H32" s="64"/>
      <c r="I32" s="64"/>
      <c r="J32" s="64"/>
      <c r="K32" s="64"/>
      <c r="L32" s="64"/>
      <c r="M32" s="64"/>
      <c r="N32" s="61"/>
      <c r="O32" s="61"/>
      <c r="P32" s="90" t="s">
        <v>137</v>
      </c>
      <c r="Q32" s="74" t="s">
        <v>136</v>
      </c>
      <c r="R32" s="75">
        <f t="shared" si="2"/>
        <v>126130.25</v>
      </c>
      <c r="S32" s="89" t="s">
        <v>16</v>
      </c>
      <c r="T32" s="89" t="s">
        <v>115</v>
      </c>
      <c r="U32" s="108" t="s">
        <v>225</v>
      </c>
      <c r="V32" s="89" t="s">
        <v>74</v>
      </c>
      <c r="W32" s="45" t="s">
        <v>61</v>
      </c>
      <c r="X32" s="146" t="s">
        <v>54</v>
      </c>
      <c r="Y32" s="95" t="s">
        <v>55</v>
      </c>
    </row>
    <row r="33" spans="1:25" ht="22.5">
      <c r="A33" s="15"/>
      <c r="B33" s="15"/>
      <c r="C33" s="44" t="s">
        <v>154</v>
      </c>
      <c r="D33" s="123">
        <v>22660</v>
      </c>
      <c r="E33" s="123">
        <v>20119</v>
      </c>
      <c r="F33" s="123">
        <v>0</v>
      </c>
      <c r="G33" s="123"/>
      <c r="H33" s="123"/>
      <c r="I33" s="123"/>
      <c r="J33" s="123"/>
      <c r="K33" s="123"/>
      <c r="L33" s="123"/>
      <c r="M33" s="123"/>
      <c r="N33" s="110"/>
      <c r="O33" s="110"/>
      <c r="P33" s="78" t="s">
        <v>99</v>
      </c>
      <c r="Q33" s="74" t="s">
        <v>94</v>
      </c>
      <c r="R33" s="75">
        <f t="shared" si="2"/>
        <v>42779</v>
      </c>
      <c r="S33" s="77" t="s">
        <v>16</v>
      </c>
      <c r="T33" s="89" t="s">
        <v>95</v>
      </c>
      <c r="U33" s="108" t="s">
        <v>310</v>
      </c>
      <c r="V33" s="77" t="s">
        <v>74</v>
      </c>
      <c r="W33" s="13" t="s">
        <v>61</v>
      </c>
      <c r="X33" s="146" t="s">
        <v>54</v>
      </c>
      <c r="Y33" s="76" t="s">
        <v>55</v>
      </c>
    </row>
    <row r="34" spans="1:25" ht="22.5">
      <c r="A34" s="15"/>
      <c r="B34" s="15"/>
      <c r="C34" s="44" t="s">
        <v>164</v>
      </c>
      <c r="D34" s="123">
        <v>8816</v>
      </c>
      <c r="E34" s="123">
        <v>6722</v>
      </c>
      <c r="F34" s="123">
        <v>0</v>
      </c>
      <c r="G34" s="123"/>
      <c r="H34" s="110"/>
      <c r="I34" s="110"/>
      <c r="J34" s="110"/>
      <c r="K34" s="110"/>
      <c r="L34" s="110"/>
      <c r="M34" s="110"/>
      <c r="N34" s="110"/>
      <c r="O34" s="110"/>
      <c r="P34" s="88" t="s">
        <v>128</v>
      </c>
      <c r="Q34" s="109" t="s">
        <v>165</v>
      </c>
      <c r="R34" s="75">
        <f>SUM(D34:O34)</f>
        <v>15538</v>
      </c>
      <c r="S34" s="77" t="s">
        <v>16</v>
      </c>
      <c r="T34" s="103" t="s">
        <v>125</v>
      </c>
      <c r="U34" s="108" t="s">
        <v>310</v>
      </c>
      <c r="V34" s="77" t="s">
        <v>74</v>
      </c>
      <c r="W34" s="13" t="s">
        <v>61</v>
      </c>
      <c r="X34" s="146" t="s">
        <v>54</v>
      </c>
      <c r="Y34" s="76" t="s">
        <v>55</v>
      </c>
    </row>
    <row r="35" spans="1:25" ht="33.75">
      <c r="A35" s="15"/>
      <c r="B35" s="15"/>
      <c r="C35" s="44" t="s">
        <v>252</v>
      </c>
      <c r="D35" s="123">
        <v>6292</v>
      </c>
      <c r="E35" s="123">
        <v>6886</v>
      </c>
      <c r="F35" s="123">
        <v>0</v>
      </c>
      <c r="G35" s="123"/>
      <c r="H35" s="123"/>
      <c r="I35" s="123"/>
      <c r="J35" s="123"/>
      <c r="K35" s="123"/>
      <c r="L35" s="123"/>
      <c r="M35" s="123"/>
      <c r="N35" s="110"/>
      <c r="O35" s="110"/>
      <c r="P35" s="117" t="s">
        <v>141</v>
      </c>
      <c r="Q35" s="109" t="s">
        <v>253</v>
      </c>
      <c r="R35" s="75">
        <f t="shared" si="2"/>
        <v>13178</v>
      </c>
      <c r="S35" s="89" t="s">
        <v>16</v>
      </c>
      <c r="T35" s="89" t="s">
        <v>143</v>
      </c>
      <c r="U35" s="116" t="s">
        <v>267</v>
      </c>
      <c r="V35" s="89" t="s">
        <v>74</v>
      </c>
      <c r="W35" s="45" t="s">
        <v>61</v>
      </c>
      <c r="X35" s="146" t="s">
        <v>54</v>
      </c>
      <c r="Y35" s="95" t="s">
        <v>55</v>
      </c>
    </row>
    <row r="36" spans="1:25" ht="22.5">
      <c r="A36" s="15"/>
      <c r="B36" s="15"/>
      <c r="C36" s="44" t="s">
        <v>178</v>
      </c>
      <c r="D36" s="123">
        <v>23287</v>
      </c>
      <c r="E36" s="123">
        <v>16456</v>
      </c>
      <c r="F36" s="123">
        <v>0</v>
      </c>
      <c r="G36" s="123"/>
      <c r="H36" s="123"/>
      <c r="I36" s="123"/>
      <c r="J36" s="123"/>
      <c r="K36" s="123"/>
      <c r="L36" s="123"/>
      <c r="M36" s="123"/>
      <c r="N36" s="110"/>
      <c r="O36" s="110"/>
      <c r="P36" s="78" t="s">
        <v>126</v>
      </c>
      <c r="Q36" s="109" t="s">
        <v>179</v>
      </c>
      <c r="R36" s="75">
        <f t="shared" si="2"/>
        <v>39743</v>
      </c>
      <c r="S36" s="77" t="s">
        <v>16</v>
      </c>
      <c r="T36" s="103" t="s">
        <v>127</v>
      </c>
      <c r="U36" s="108" t="s">
        <v>310</v>
      </c>
      <c r="V36" s="89" t="s">
        <v>74</v>
      </c>
      <c r="W36" s="45" t="s">
        <v>61</v>
      </c>
      <c r="X36" s="146" t="s">
        <v>54</v>
      </c>
      <c r="Y36" s="95" t="s">
        <v>55</v>
      </c>
    </row>
    <row r="37" spans="1:25" ht="22.5">
      <c r="A37" s="15"/>
      <c r="B37" s="15"/>
      <c r="C37" s="44" t="s">
        <v>88</v>
      </c>
      <c r="D37" s="123">
        <v>8305</v>
      </c>
      <c r="E37" s="123">
        <v>9130</v>
      </c>
      <c r="F37" s="123">
        <v>0</v>
      </c>
      <c r="G37" s="123"/>
      <c r="H37" s="123"/>
      <c r="I37" s="123"/>
      <c r="J37" s="123"/>
      <c r="K37" s="123"/>
      <c r="L37" s="123"/>
      <c r="M37" s="123"/>
      <c r="N37" s="110"/>
      <c r="O37" s="110"/>
      <c r="P37" s="78" t="s">
        <v>89</v>
      </c>
      <c r="Q37" s="74" t="s">
        <v>93</v>
      </c>
      <c r="R37" s="75">
        <f t="shared" si="2"/>
        <v>17435</v>
      </c>
      <c r="S37" s="77" t="s">
        <v>16</v>
      </c>
      <c r="T37" s="89" t="s">
        <v>90</v>
      </c>
      <c r="U37" s="108" t="s">
        <v>310</v>
      </c>
      <c r="V37" s="77" t="s">
        <v>74</v>
      </c>
      <c r="W37" s="13" t="s">
        <v>61</v>
      </c>
      <c r="X37" s="146" t="s">
        <v>54</v>
      </c>
      <c r="Y37" s="76" t="s">
        <v>55</v>
      </c>
    </row>
    <row r="38" spans="1:25" ht="22.5">
      <c r="A38" s="24"/>
      <c r="B38" s="25"/>
      <c r="C38" s="44" t="s">
        <v>77</v>
      </c>
      <c r="D38" s="123">
        <f>495+10670</f>
        <v>11165</v>
      </c>
      <c r="E38" s="123">
        <v>7846.67</v>
      </c>
      <c r="F38" s="123">
        <v>0</v>
      </c>
      <c r="G38" s="123"/>
      <c r="H38" s="123"/>
      <c r="I38" s="123"/>
      <c r="J38" s="123"/>
      <c r="K38" s="123"/>
      <c r="L38" s="123"/>
      <c r="M38" s="123"/>
      <c r="N38" s="110"/>
      <c r="O38" s="110"/>
      <c r="P38" s="78" t="s">
        <v>82</v>
      </c>
      <c r="Q38" s="74" t="s">
        <v>78</v>
      </c>
      <c r="R38" s="75">
        <f t="shared" si="2"/>
        <v>19011.67</v>
      </c>
      <c r="S38" s="77" t="s">
        <v>16</v>
      </c>
      <c r="T38" s="89" t="s">
        <v>83</v>
      </c>
      <c r="U38" s="108" t="s">
        <v>310</v>
      </c>
      <c r="V38" s="77" t="s">
        <v>74</v>
      </c>
      <c r="W38" s="13" t="s">
        <v>61</v>
      </c>
      <c r="X38" s="146" t="s">
        <v>54</v>
      </c>
      <c r="Y38" s="76" t="s">
        <v>55</v>
      </c>
    </row>
    <row r="39" spans="1:25" ht="33.75">
      <c r="A39" s="24"/>
      <c r="B39" s="25"/>
      <c r="C39" s="44" t="s">
        <v>87</v>
      </c>
      <c r="D39" s="123">
        <v>10036.8</v>
      </c>
      <c r="E39" s="123">
        <v>10071.4</v>
      </c>
      <c r="F39" s="123">
        <v>0</v>
      </c>
      <c r="G39" s="123"/>
      <c r="H39" s="123"/>
      <c r="I39" s="123"/>
      <c r="J39" s="123"/>
      <c r="K39" s="123"/>
      <c r="L39" s="123"/>
      <c r="M39" s="123"/>
      <c r="N39" s="123"/>
      <c r="O39" s="123"/>
      <c r="P39" s="88" t="s">
        <v>100</v>
      </c>
      <c r="Q39" s="109" t="s">
        <v>101</v>
      </c>
      <c r="R39" s="75">
        <f t="shared" si="2"/>
        <v>20108.199999999997</v>
      </c>
      <c r="S39" s="77" t="s">
        <v>16</v>
      </c>
      <c r="T39" s="103" t="s">
        <v>102</v>
      </c>
      <c r="U39" s="108" t="s">
        <v>310</v>
      </c>
      <c r="V39" s="77" t="s">
        <v>74</v>
      </c>
      <c r="W39" s="13" t="s">
        <v>61</v>
      </c>
      <c r="X39" s="146" t="s">
        <v>54</v>
      </c>
      <c r="Y39" s="76" t="s">
        <v>55</v>
      </c>
    </row>
    <row r="40" spans="1:25" ht="33.75" customHeight="1">
      <c r="A40" s="24"/>
      <c r="B40" s="25"/>
      <c r="C40" s="44" t="s">
        <v>229</v>
      </c>
      <c r="D40" s="123">
        <v>8756</v>
      </c>
      <c r="E40" s="123">
        <v>4147</v>
      </c>
      <c r="F40" s="123">
        <v>0</v>
      </c>
      <c r="G40" s="123"/>
      <c r="H40" s="123"/>
      <c r="I40" s="123"/>
      <c r="J40" s="123"/>
      <c r="K40" s="123"/>
      <c r="L40" s="123"/>
      <c r="M40" s="123"/>
      <c r="N40" s="123"/>
      <c r="O40" s="123"/>
      <c r="P40" s="88" t="s">
        <v>100</v>
      </c>
      <c r="Q40" s="109" t="s">
        <v>230</v>
      </c>
      <c r="R40" s="75">
        <f t="shared" si="2"/>
        <v>12903</v>
      </c>
      <c r="S40" s="77" t="s">
        <v>16</v>
      </c>
      <c r="T40" s="103" t="s">
        <v>102</v>
      </c>
      <c r="U40" s="108" t="s">
        <v>311</v>
      </c>
      <c r="V40" s="77" t="s">
        <v>74</v>
      </c>
      <c r="W40" s="13" t="s">
        <v>61</v>
      </c>
      <c r="X40" s="146" t="s">
        <v>54</v>
      </c>
      <c r="Y40" s="76" t="s">
        <v>55</v>
      </c>
    </row>
    <row r="41" spans="1:25" ht="22.5">
      <c r="A41" s="24"/>
      <c r="B41" s="25"/>
      <c r="C41" s="44" t="s">
        <v>163</v>
      </c>
      <c r="D41" s="123">
        <f>4092+19439</f>
        <v>23531</v>
      </c>
      <c r="E41" s="123">
        <v>21138</v>
      </c>
      <c r="F41" s="123">
        <f>2046+13423</f>
        <v>15469</v>
      </c>
      <c r="G41" s="123"/>
      <c r="H41" s="123"/>
      <c r="I41" s="123"/>
      <c r="J41" s="123"/>
      <c r="K41" s="123"/>
      <c r="L41" s="123"/>
      <c r="M41" s="123"/>
      <c r="N41" s="123"/>
      <c r="O41" s="123"/>
      <c r="P41" s="88" t="s">
        <v>155</v>
      </c>
      <c r="Q41" s="109" t="s">
        <v>166</v>
      </c>
      <c r="R41" s="75">
        <f t="shared" si="2"/>
        <v>60138</v>
      </c>
      <c r="S41" s="89" t="s">
        <v>16</v>
      </c>
      <c r="T41" s="103" t="s">
        <v>84</v>
      </c>
      <c r="U41" s="108" t="s">
        <v>310</v>
      </c>
      <c r="V41" s="77" t="s">
        <v>74</v>
      </c>
      <c r="W41" s="13" t="s">
        <v>61</v>
      </c>
      <c r="X41" s="146" t="s">
        <v>54</v>
      </c>
      <c r="Y41" s="76" t="s">
        <v>55</v>
      </c>
    </row>
    <row r="42" spans="1:25" ht="22.5">
      <c r="A42" s="24"/>
      <c r="B42" s="25"/>
      <c r="C42" s="44" t="s">
        <v>195</v>
      </c>
      <c r="D42" s="123">
        <v>3960</v>
      </c>
      <c r="E42" s="123">
        <v>4020</v>
      </c>
      <c r="F42" s="123">
        <v>0</v>
      </c>
      <c r="G42" s="123"/>
      <c r="H42" s="123"/>
      <c r="I42" s="123"/>
      <c r="J42" s="123"/>
      <c r="K42" s="123"/>
      <c r="L42" s="123"/>
      <c r="M42" s="123"/>
      <c r="N42" s="110"/>
      <c r="O42" s="110"/>
      <c r="P42" s="88" t="s">
        <v>130</v>
      </c>
      <c r="Q42" s="109" t="s">
        <v>131</v>
      </c>
      <c r="R42" s="75">
        <f t="shared" si="2"/>
        <v>7980</v>
      </c>
      <c r="S42" s="89" t="s">
        <v>16</v>
      </c>
      <c r="T42" s="103" t="s">
        <v>132</v>
      </c>
      <c r="U42" s="108" t="s">
        <v>310</v>
      </c>
      <c r="V42" s="89" t="s">
        <v>74</v>
      </c>
      <c r="W42" s="45" t="s">
        <v>61</v>
      </c>
      <c r="X42" s="146" t="s">
        <v>54</v>
      </c>
      <c r="Y42" s="95" t="s">
        <v>55</v>
      </c>
    </row>
    <row r="43" spans="1:25" ht="22.5">
      <c r="A43" s="24"/>
      <c r="B43" s="25"/>
      <c r="C43" s="44" t="s">
        <v>295</v>
      </c>
      <c r="D43" s="123">
        <v>4800</v>
      </c>
      <c r="E43" s="123">
        <v>2815.5</v>
      </c>
      <c r="F43" s="123">
        <v>0</v>
      </c>
      <c r="G43" s="123"/>
      <c r="H43" s="110"/>
      <c r="I43" s="110"/>
      <c r="J43" s="123"/>
      <c r="K43" s="123"/>
      <c r="L43" s="123"/>
      <c r="M43" s="123"/>
      <c r="N43" s="110"/>
      <c r="O43" s="110"/>
      <c r="P43" s="117" t="s">
        <v>296</v>
      </c>
      <c r="Q43" s="74" t="s">
        <v>297</v>
      </c>
      <c r="R43" s="75">
        <f>SUM(D43:O43)</f>
        <v>7615.5</v>
      </c>
      <c r="S43" s="89" t="s">
        <v>16</v>
      </c>
      <c r="T43" s="103" t="s">
        <v>298</v>
      </c>
      <c r="U43" s="116" t="s">
        <v>299</v>
      </c>
      <c r="V43" s="89" t="s">
        <v>74</v>
      </c>
      <c r="W43" s="45" t="s">
        <v>61</v>
      </c>
      <c r="X43" s="146" t="s">
        <v>54</v>
      </c>
      <c r="Y43" s="95" t="s">
        <v>55</v>
      </c>
    </row>
    <row r="44" spans="1:48" s="15" customFormat="1" ht="11.25">
      <c r="A44" s="24"/>
      <c r="B44" s="25"/>
      <c r="C44" s="53" t="s">
        <v>0</v>
      </c>
      <c r="D44" s="62">
        <f aca="true" t="shared" si="3" ref="D44:W44">SUM(D19:D43)</f>
        <v>404372.73</v>
      </c>
      <c r="E44" s="62">
        <f t="shared" si="3"/>
        <v>381128.86</v>
      </c>
      <c r="F44" s="62">
        <f t="shared" si="3"/>
        <v>58062.36</v>
      </c>
      <c r="G44" s="62">
        <f t="shared" si="3"/>
        <v>0</v>
      </c>
      <c r="H44" s="62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843563.9500000001</v>
      </c>
      <c r="S44" s="62">
        <f t="shared" si="3"/>
        <v>0</v>
      </c>
      <c r="T44" s="62">
        <f t="shared" si="3"/>
        <v>0</v>
      </c>
      <c r="U44" s="62">
        <f t="shared" si="3"/>
        <v>0</v>
      </c>
      <c r="V44" s="62">
        <f t="shared" si="3"/>
        <v>0</v>
      </c>
      <c r="W44" s="62">
        <f t="shared" si="3"/>
        <v>0</v>
      </c>
      <c r="X44" s="62">
        <f>SUM(X19:X42)</f>
        <v>0</v>
      </c>
      <c r="Y44" s="62">
        <f>SUM(Y19:Y42)</f>
        <v>0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7"/>
    </row>
    <row r="45" spans="1:76" ht="11.25">
      <c r="A45" s="112" t="s">
        <v>1</v>
      </c>
      <c r="B45" s="112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163" ht="11.25">
      <c r="A46" s="16"/>
      <c r="B46" s="16"/>
      <c r="C46" s="183" t="s">
        <v>30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</row>
    <row r="47" spans="1:163" ht="45">
      <c r="A47" s="15" t="s">
        <v>17</v>
      </c>
      <c r="B47" s="15" t="s">
        <v>18</v>
      </c>
      <c r="C47" s="44" t="s">
        <v>304</v>
      </c>
      <c r="D47" s="61">
        <v>9635.85</v>
      </c>
      <c r="E47" s="61">
        <v>14886.69</v>
      </c>
      <c r="F47" s="61">
        <v>0</v>
      </c>
      <c r="G47" s="61"/>
      <c r="H47" s="61"/>
      <c r="I47" s="61"/>
      <c r="J47" s="61"/>
      <c r="K47" s="61"/>
      <c r="L47" s="61"/>
      <c r="M47" s="61"/>
      <c r="N47" s="61"/>
      <c r="O47" s="61"/>
      <c r="P47" s="78" t="s">
        <v>306</v>
      </c>
      <c r="Q47" s="74" t="s">
        <v>305</v>
      </c>
      <c r="R47" s="75">
        <f>SUM(D47:O47)</f>
        <v>24522.54</v>
      </c>
      <c r="S47" s="13" t="s">
        <v>46</v>
      </c>
      <c r="T47" s="77" t="s">
        <v>47</v>
      </c>
      <c r="U47" s="116" t="s">
        <v>307</v>
      </c>
      <c r="V47" s="77" t="s">
        <v>74</v>
      </c>
      <c r="W47" s="13" t="s">
        <v>61</v>
      </c>
      <c r="X47" s="147" t="s">
        <v>54</v>
      </c>
      <c r="Y47" s="95" t="s">
        <v>55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</row>
    <row r="48" spans="1:163" ht="22.5">
      <c r="A48" s="15" t="s">
        <v>15</v>
      </c>
      <c r="B48" s="15" t="s">
        <v>9</v>
      </c>
      <c r="C48" s="44" t="s">
        <v>206</v>
      </c>
      <c r="D48" s="64">
        <v>37806.68</v>
      </c>
      <c r="E48" s="64">
        <v>53816.29</v>
      </c>
      <c r="F48" s="64">
        <v>39745.92</v>
      </c>
      <c r="G48" s="64"/>
      <c r="H48" s="61"/>
      <c r="I48" s="61"/>
      <c r="J48" s="61"/>
      <c r="K48" s="61"/>
      <c r="L48" s="61"/>
      <c r="M48" s="61"/>
      <c r="N48" s="61"/>
      <c r="O48" s="61"/>
      <c r="P48" s="78" t="s">
        <v>98</v>
      </c>
      <c r="Q48" s="74" t="s">
        <v>217</v>
      </c>
      <c r="R48" s="75">
        <f>SUM(D48:O48)</f>
        <v>131368.89</v>
      </c>
      <c r="S48" s="13" t="s">
        <v>46</v>
      </c>
      <c r="T48" s="77" t="s">
        <v>46</v>
      </c>
      <c r="U48" s="120" t="s">
        <v>312</v>
      </c>
      <c r="V48" s="77" t="s">
        <v>74</v>
      </c>
      <c r="W48" s="13" t="s">
        <v>61</v>
      </c>
      <c r="X48" s="145" t="s">
        <v>54</v>
      </c>
      <c r="Y48" s="76" t="s">
        <v>55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</row>
    <row r="49" spans="1:163" s="11" customFormat="1" ht="45">
      <c r="A49" s="15" t="s">
        <v>17</v>
      </c>
      <c r="B49" s="15" t="s">
        <v>18</v>
      </c>
      <c r="C49" s="44" t="s">
        <v>109</v>
      </c>
      <c r="D49" s="64">
        <v>0</v>
      </c>
      <c r="E49" s="64">
        <v>0</v>
      </c>
      <c r="F49" s="64">
        <v>0</v>
      </c>
      <c r="G49" s="64"/>
      <c r="H49" s="61"/>
      <c r="I49" s="61"/>
      <c r="J49" s="61"/>
      <c r="K49" s="61"/>
      <c r="L49" s="61"/>
      <c r="M49" s="61"/>
      <c r="N49" s="61"/>
      <c r="O49" s="61"/>
      <c r="P49" s="78" t="s">
        <v>111</v>
      </c>
      <c r="Q49" s="74" t="s">
        <v>110</v>
      </c>
      <c r="R49" s="75">
        <f>SUM(D49:O49)</f>
        <v>0</v>
      </c>
      <c r="S49" s="45" t="s">
        <v>46</v>
      </c>
      <c r="T49" s="89" t="s">
        <v>47</v>
      </c>
      <c r="U49" s="108" t="s">
        <v>226</v>
      </c>
      <c r="V49" s="89" t="s">
        <v>74</v>
      </c>
      <c r="W49" s="45" t="s">
        <v>61</v>
      </c>
      <c r="X49" s="146" t="s">
        <v>54</v>
      </c>
      <c r="Y49" s="52" t="s">
        <v>293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</row>
    <row r="50" spans="1:163" ht="11.25">
      <c r="A50" s="16"/>
      <c r="B50" s="16"/>
      <c r="C50" s="53" t="s">
        <v>0</v>
      </c>
      <c r="D50" s="62">
        <f>SUM(D47:D49)</f>
        <v>47442.53</v>
      </c>
      <c r="E50" s="62">
        <f aca="true" t="shared" si="4" ref="E50:L50">SUM(E47:E49)</f>
        <v>68702.98</v>
      </c>
      <c r="F50" s="62">
        <f t="shared" si="4"/>
        <v>39745.92</v>
      </c>
      <c r="G50" s="62">
        <f t="shared" si="4"/>
        <v>0</v>
      </c>
      <c r="H50" s="62">
        <f t="shared" si="4"/>
        <v>0</v>
      </c>
      <c r="I50" s="62">
        <f t="shared" si="4"/>
        <v>0</v>
      </c>
      <c r="J50" s="62">
        <f t="shared" si="4"/>
        <v>0</v>
      </c>
      <c r="K50" s="62">
        <f t="shared" si="4"/>
        <v>0</v>
      </c>
      <c r="L50" s="62">
        <f t="shared" si="4"/>
        <v>0</v>
      </c>
      <c r="M50" s="62">
        <f>SUM(M48:M49)</f>
        <v>0</v>
      </c>
      <c r="N50" s="62">
        <f>SUM(N48:N49)</f>
        <v>0</v>
      </c>
      <c r="O50" s="62">
        <f>SUM(O48:O49)</f>
        <v>0</v>
      </c>
      <c r="P50" s="79"/>
      <c r="Q50" s="80"/>
      <c r="R50" s="75">
        <f>SUM(R48+R47+R49)</f>
        <v>155891.43000000002</v>
      </c>
      <c r="S50" s="81"/>
      <c r="T50" s="81"/>
      <c r="U50" s="18"/>
      <c r="V50" s="81"/>
      <c r="W50" s="18"/>
      <c r="X50" s="81"/>
      <c r="Y50" s="82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</row>
    <row r="51" spans="1:76" ht="11.25">
      <c r="A51" s="112"/>
      <c r="B51" s="112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1:76" s="11" customFormat="1" ht="11.25">
      <c r="A52" s="15"/>
      <c r="B52" s="15"/>
      <c r="C52" s="180" t="s">
        <v>1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2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</row>
    <row r="53" spans="1:76" s="11" customFormat="1" ht="22.5" customHeight="1">
      <c r="A53" s="15"/>
      <c r="B53" s="15"/>
      <c r="C53" s="44" t="s">
        <v>218</v>
      </c>
      <c r="D53" s="61">
        <v>0</v>
      </c>
      <c r="E53" s="61">
        <v>0</v>
      </c>
      <c r="F53" s="61">
        <v>0</v>
      </c>
      <c r="G53" s="61"/>
      <c r="H53" s="61"/>
      <c r="I53" s="61"/>
      <c r="J53" s="61"/>
      <c r="K53" s="61"/>
      <c r="L53" s="61"/>
      <c r="M53" s="61"/>
      <c r="N53" s="61"/>
      <c r="O53" s="61"/>
      <c r="P53" s="52" t="s">
        <v>221</v>
      </c>
      <c r="Q53" s="74" t="s">
        <v>222</v>
      </c>
      <c r="R53" s="75">
        <f>SUM(D53:O53)</f>
        <v>0</v>
      </c>
      <c r="S53" s="89" t="s">
        <v>40</v>
      </c>
      <c r="T53" s="89" t="s">
        <v>10</v>
      </c>
      <c r="U53" s="108" t="s">
        <v>219</v>
      </c>
      <c r="V53" s="89" t="s">
        <v>74</v>
      </c>
      <c r="W53" s="45" t="s">
        <v>61</v>
      </c>
      <c r="X53" s="167" t="s">
        <v>215</v>
      </c>
      <c r="Y53" s="95" t="s">
        <v>55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</row>
    <row r="54" spans="1:76" s="11" customFormat="1" ht="22.5">
      <c r="A54" s="15"/>
      <c r="B54" s="15"/>
      <c r="C54" s="44" t="s">
        <v>205</v>
      </c>
      <c r="D54" s="64">
        <v>1071</v>
      </c>
      <c r="E54" s="64">
        <v>1071</v>
      </c>
      <c r="F54" s="64">
        <v>0</v>
      </c>
      <c r="G54" s="64"/>
      <c r="H54" s="61"/>
      <c r="I54" s="61"/>
      <c r="J54" s="61"/>
      <c r="K54" s="61"/>
      <c r="L54" s="61"/>
      <c r="M54" s="61"/>
      <c r="N54" s="61"/>
      <c r="O54" s="61"/>
      <c r="P54" s="78" t="s">
        <v>10</v>
      </c>
      <c r="Q54" s="74" t="s">
        <v>116</v>
      </c>
      <c r="R54" s="75">
        <f>SUM(D54:O54)</f>
        <v>2142</v>
      </c>
      <c r="S54" s="89" t="s">
        <v>40</v>
      </c>
      <c r="T54" s="89" t="s">
        <v>10</v>
      </c>
      <c r="U54" s="108" t="s">
        <v>277</v>
      </c>
      <c r="V54" s="89" t="s">
        <v>74</v>
      </c>
      <c r="W54" s="45" t="s">
        <v>61</v>
      </c>
      <c r="X54" s="146" t="s">
        <v>54</v>
      </c>
      <c r="Y54" s="95" t="s">
        <v>55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</row>
    <row r="55" spans="1:77" s="15" customFormat="1" ht="11.25">
      <c r="A55" s="24"/>
      <c r="B55" s="25"/>
      <c r="C55" s="53" t="s">
        <v>0</v>
      </c>
      <c r="D55" s="62">
        <f aca="true" t="shared" si="5" ref="D55:O55">SUM(D54:D54)</f>
        <v>1071</v>
      </c>
      <c r="E55" s="62">
        <f t="shared" si="5"/>
        <v>1071</v>
      </c>
      <c r="F55" s="62">
        <f t="shared" si="5"/>
        <v>0</v>
      </c>
      <c r="G55" s="62">
        <f t="shared" si="5"/>
        <v>0</v>
      </c>
      <c r="H55" s="62">
        <f t="shared" si="5"/>
        <v>0</v>
      </c>
      <c r="I55" s="62">
        <f t="shared" si="5"/>
        <v>0</v>
      </c>
      <c r="J55" s="62">
        <f t="shared" si="5"/>
        <v>0</v>
      </c>
      <c r="K55" s="62">
        <f t="shared" si="5"/>
        <v>0</v>
      </c>
      <c r="L55" s="62">
        <f t="shared" si="5"/>
        <v>0</v>
      </c>
      <c r="M55" s="62">
        <f t="shared" si="5"/>
        <v>0</v>
      </c>
      <c r="N55" s="62">
        <f t="shared" si="5"/>
        <v>0</v>
      </c>
      <c r="O55" s="62">
        <f t="shared" si="5"/>
        <v>0</v>
      </c>
      <c r="P55" s="79"/>
      <c r="Q55" s="80"/>
      <c r="R55" s="75">
        <f>SUM(R53:R54)</f>
        <v>2142</v>
      </c>
      <c r="S55" s="81"/>
      <c r="T55" s="81"/>
      <c r="U55" s="18"/>
      <c r="V55" s="81"/>
      <c r="W55" s="18"/>
      <c r="X55" s="81"/>
      <c r="Y55" s="82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7"/>
    </row>
    <row r="56" spans="1:76" ht="11.25">
      <c r="A56" s="12"/>
      <c r="B56" s="12"/>
      <c r="C56" s="26"/>
      <c r="D56" s="26"/>
      <c r="E56" s="26"/>
      <c r="F56" s="26"/>
      <c r="G56" s="26"/>
      <c r="H56" s="65"/>
      <c r="I56" s="65"/>
      <c r="J56" s="65"/>
      <c r="K56" s="65"/>
      <c r="L56" s="65"/>
      <c r="M56" s="65"/>
      <c r="N56" s="65"/>
      <c r="O56" s="65"/>
      <c r="P56" s="26"/>
      <c r="Q56" s="26"/>
      <c r="R56" s="26"/>
      <c r="S56" s="26"/>
      <c r="T56" s="26"/>
      <c r="U56" s="104"/>
      <c r="V56" s="104"/>
      <c r="W56" s="26"/>
      <c r="X56" s="26"/>
      <c r="Y56" s="2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1:76" ht="11.25">
      <c r="A57" s="14" t="s">
        <v>8</v>
      </c>
      <c r="B57" s="14" t="s">
        <v>8</v>
      </c>
      <c r="C57" s="180" t="s">
        <v>117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2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ht="22.5">
      <c r="A58" s="16"/>
      <c r="B58" s="16"/>
      <c r="C58" s="44" t="s">
        <v>207</v>
      </c>
      <c r="D58" s="64">
        <v>24594.55</v>
      </c>
      <c r="E58" s="64">
        <v>24594.55</v>
      </c>
      <c r="F58" s="64">
        <v>22954.91</v>
      </c>
      <c r="G58" s="64"/>
      <c r="H58" s="61"/>
      <c r="I58" s="61"/>
      <c r="J58" s="61"/>
      <c r="K58" s="61"/>
      <c r="L58" s="61"/>
      <c r="M58" s="61"/>
      <c r="N58" s="61"/>
      <c r="O58" s="61"/>
      <c r="P58" s="88" t="s">
        <v>97</v>
      </c>
      <c r="Q58" s="109" t="s">
        <v>96</v>
      </c>
      <c r="R58" s="75">
        <f>SUM(D58:O58)</f>
        <v>72144.01</v>
      </c>
      <c r="S58" s="89" t="s">
        <v>51</v>
      </c>
      <c r="T58" s="89" t="s">
        <v>51</v>
      </c>
      <c r="U58" s="108" t="s">
        <v>285</v>
      </c>
      <c r="V58" s="77" t="s">
        <v>74</v>
      </c>
      <c r="W58" s="13" t="s">
        <v>61</v>
      </c>
      <c r="X58" s="145" t="s">
        <v>54</v>
      </c>
      <c r="Y58" s="76" t="s">
        <v>55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7" s="15" customFormat="1" ht="11.25">
      <c r="A59" s="24"/>
      <c r="B59" s="25"/>
      <c r="C59" s="53" t="s">
        <v>0</v>
      </c>
      <c r="D59" s="62">
        <f>SUM(D58)</f>
        <v>24594.55</v>
      </c>
      <c r="E59" s="62">
        <f aca="true" t="shared" si="6" ref="E59:O59">SUM(E58)</f>
        <v>24594.55</v>
      </c>
      <c r="F59" s="62">
        <f t="shared" si="6"/>
        <v>22954.91</v>
      </c>
      <c r="G59" s="62">
        <f t="shared" si="6"/>
        <v>0</v>
      </c>
      <c r="H59" s="62">
        <f t="shared" si="6"/>
        <v>0</v>
      </c>
      <c r="I59" s="62">
        <f t="shared" si="6"/>
        <v>0</v>
      </c>
      <c r="J59" s="62">
        <f t="shared" si="6"/>
        <v>0</v>
      </c>
      <c r="K59" s="62">
        <f t="shared" si="6"/>
        <v>0</v>
      </c>
      <c r="L59" s="62">
        <f t="shared" si="6"/>
        <v>0</v>
      </c>
      <c r="M59" s="62">
        <f t="shared" si="6"/>
        <v>0</v>
      </c>
      <c r="N59" s="62">
        <f t="shared" si="6"/>
        <v>0</v>
      </c>
      <c r="O59" s="62">
        <f t="shared" si="6"/>
        <v>0</v>
      </c>
      <c r="P59" s="79"/>
      <c r="Q59" s="80"/>
      <c r="R59" s="75">
        <f>SUM(R58)</f>
        <v>72144.01</v>
      </c>
      <c r="S59" s="81"/>
      <c r="T59" s="81"/>
      <c r="U59" s="18"/>
      <c r="V59" s="81"/>
      <c r="W59" s="18"/>
      <c r="X59" s="81"/>
      <c r="Y59" s="82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7"/>
    </row>
    <row r="60" spans="1:76" ht="11.25">
      <c r="A60" s="30" t="s">
        <v>31</v>
      </c>
      <c r="B60" s="30" t="s">
        <v>32</v>
      </c>
      <c r="C60" s="26"/>
      <c r="D60" s="26"/>
      <c r="E60" s="26"/>
      <c r="F60" s="26"/>
      <c r="G60" s="26"/>
      <c r="H60" s="65"/>
      <c r="I60" s="65"/>
      <c r="J60" s="65"/>
      <c r="K60" s="65"/>
      <c r="L60" s="65"/>
      <c r="M60" s="65"/>
      <c r="N60" s="65"/>
      <c r="O60" s="65"/>
      <c r="P60" s="26"/>
      <c r="Q60" s="26"/>
      <c r="R60" s="26"/>
      <c r="S60" s="26"/>
      <c r="T60" s="26"/>
      <c r="U60" s="104"/>
      <c r="V60" s="104"/>
      <c r="W60" s="26"/>
      <c r="X60" s="26"/>
      <c r="Y60" s="2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ht="11.25">
      <c r="A61" s="30"/>
      <c r="B61" s="30"/>
      <c r="C61" s="183" t="s">
        <v>159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ht="33.75">
      <c r="A62" s="30"/>
      <c r="B62" s="30"/>
      <c r="C62" s="44" t="s">
        <v>281</v>
      </c>
      <c r="D62" s="64">
        <v>4000</v>
      </c>
      <c r="E62" s="64">
        <v>4000</v>
      </c>
      <c r="F62" s="64">
        <v>0</v>
      </c>
      <c r="G62" s="64"/>
      <c r="H62" s="61"/>
      <c r="I62" s="61"/>
      <c r="J62" s="61"/>
      <c r="K62" s="61"/>
      <c r="L62" s="61"/>
      <c r="M62" s="61"/>
      <c r="N62" s="61"/>
      <c r="O62" s="61"/>
      <c r="P62" s="117" t="s">
        <v>160</v>
      </c>
      <c r="Q62" s="109" t="s">
        <v>251</v>
      </c>
      <c r="R62" s="75">
        <f>SUM(D62:O62)</f>
        <v>8000</v>
      </c>
      <c r="S62" s="103" t="s">
        <v>41</v>
      </c>
      <c r="T62" s="103" t="s">
        <v>161</v>
      </c>
      <c r="U62" s="116" t="s">
        <v>282</v>
      </c>
      <c r="V62" s="103" t="s">
        <v>74</v>
      </c>
      <c r="W62" s="120" t="s">
        <v>61</v>
      </c>
      <c r="X62" s="147" t="s">
        <v>54</v>
      </c>
      <c r="Y62" s="122" t="s">
        <v>55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ht="11.25">
      <c r="A63" s="30"/>
      <c r="B63" s="30"/>
      <c r="C63" s="53" t="s">
        <v>0</v>
      </c>
      <c r="D63" s="66">
        <f aca="true" t="shared" si="7" ref="D63:O63">SUM(D62:D62)</f>
        <v>4000</v>
      </c>
      <c r="E63" s="66">
        <f t="shared" si="7"/>
        <v>4000</v>
      </c>
      <c r="F63" s="66">
        <f t="shared" si="7"/>
        <v>0</v>
      </c>
      <c r="G63" s="66">
        <f t="shared" si="7"/>
        <v>0</v>
      </c>
      <c r="H63" s="66">
        <f t="shared" si="7"/>
        <v>0</v>
      </c>
      <c r="I63" s="66">
        <f t="shared" si="7"/>
        <v>0</v>
      </c>
      <c r="J63" s="66">
        <f t="shared" si="7"/>
        <v>0</v>
      </c>
      <c r="K63" s="66">
        <f t="shared" si="7"/>
        <v>0</v>
      </c>
      <c r="L63" s="66">
        <f t="shared" si="7"/>
        <v>0</v>
      </c>
      <c r="M63" s="66">
        <f t="shared" si="7"/>
        <v>0</v>
      </c>
      <c r="N63" s="66">
        <f t="shared" si="7"/>
        <v>0</v>
      </c>
      <c r="O63" s="66">
        <f t="shared" si="7"/>
        <v>0</v>
      </c>
      <c r="P63" s="91"/>
      <c r="Q63" s="80"/>
      <c r="R63" s="75">
        <f>SUM(D63:O63)</f>
        <v>8000</v>
      </c>
      <c r="S63" s="81"/>
      <c r="T63" s="81"/>
      <c r="U63" s="18"/>
      <c r="V63" s="81"/>
      <c r="W63" s="18"/>
      <c r="X63" s="81"/>
      <c r="Y63" s="82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1:76" ht="11.25">
      <c r="A64" s="30"/>
      <c r="B64" s="30"/>
      <c r="C64" s="26"/>
      <c r="D64" s="26"/>
      <c r="E64" s="26"/>
      <c r="F64" s="26"/>
      <c r="G64" s="26"/>
      <c r="H64" s="65"/>
      <c r="I64" s="65"/>
      <c r="J64" s="65"/>
      <c r="K64" s="65"/>
      <c r="L64" s="65"/>
      <c r="M64" s="65"/>
      <c r="N64" s="65"/>
      <c r="O64" s="65"/>
      <c r="P64" s="26"/>
      <c r="Q64" s="26"/>
      <c r="R64" s="26"/>
      <c r="S64" s="26"/>
      <c r="T64" s="26"/>
      <c r="U64" s="104"/>
      <c r="V64" s="104"/>
      <c r="W64" s="26"/>
      <c r="X64" s="26"/>
      <c r="Y64" s="2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1:76" ht="11.25">
      <c r="A65" s="30"/>
      <c r="B65" s="30"/>
      <c r="C65" s="183" t="s">
        <v>2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6" ht="22.5">
      <c r="A66" s="1" t="s">
        <v>11</v>
      </c>
      <c r="B66" s="1" t="s">
        <v>12</v>
      </c>
      <c r="C66" s="44" t="s">
        <v>196</v>
      </c>
      <c r="D66" s="143">
        <v>0</v>
      </c>
      <c r="E66" s="143">
        <v>0</v>
      </c>
      <c r="F66" s="143">
        <v>0</v>
      </c>
      <c r="G66" s="143"/>
      <c r="H66" s="143"/>
      <c r="I66" s="143"/>
      <c r="J66" s="61"/>
      <c r="K66" s="61"/>
      <c r="L66" s="61"/>
      <c r="M66" s="110"/>
      <c r="N66" s="61"/>
      <c r="O66" s="61"/>
      <c r="P66" s="90" t="s">
        <v>13</v>
      </c>
      <c r="Q66" s="74" t="s">
        <v>80</v>
      </c>
      <c r="R66" s="75">
        <f>SUM(D66:O66)</f>
        <v>0</v>
      </c>
      <c r="S66" s="89" t="s">
        <v>50</v>
      </c>
      <c r="T66" s="89" t="s">
        <v>50</v>
      </c>
      <c r="U66" s="108" t="s">
        <v>284</v>
      </c>
      <c r="V66" s="77" t="s">
        <v>74</v>
      </c>
      <c r="W66" s="13" t="s">
        <v>61</v>
      </c>
      <c r="X66" s="145" t="s">
        <v>54</v>
      </c>
      <c r="Y66" s="76" t="s">
        <v>55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1:76" ht="11.25">
      <c r="A67" s="16"/>
      <c r="B67" s="16"/>
      <c r="C67" s="53" t="s">
        <v>0</v>
      </c>
      <c r="D67" s="144">
        <f>SUM(D66)</f>
        <v>0</v>
      </c>
      <c r="E67" s="144">
        <f aca="true" t="shared" si="8" ref="E67:O67">SUM(E66)</f>
        <v>0</v>
      </c>
      <c r="F67" s="144">
        <f t="shared" si="8"/>
        <v>0</v>
      </c>
      <c r="G67" s="144">
        <f t="shared" si="8"/>
        <v>0</v>
      </c>
      <c r="H67" s="144">
        <f t="shared" si="8"/>
        <v>0</v>
      </c>
      <c r="I67" s="144">
        <f t="shared" si="8"/>
        <v>0</v>
      </c>
      <c r="J67" s="66">
        <f t="shared" si="8"/>
        <v>0</v>
      </c>
      <c r="K67" s="66">
        <f t="shared" si="8"/>
        <v>0</v>
      </c>
      <c r="L67" s="66">
        <f t="shared" si="8"/>
        <v>0</v>
      </c>
      <c r="M67" s="66">
        <f t="shared" si="8"/>
        <v>0</v>
      </c>
      <c r="N67" s="66">
        <f t="shared" si="8"/>
        <v>0</v>
      </c>
      <c r="O67" s="66">
        <f t="shared" si="8"/>
        <v>0</v>
      </c>
      <c r="P67" s="91"/>
      <c r="Q67" s="80"/>
      <c r="R67" s="75">
        <f>SUM(D67:O67)</f>
        <v>0</v>
      </c>
      <c r="S67" s="81"/>
      <c r="T67" s="81"/>
      <c r="U67" s="18"/>
      <c r="V67" s="81"/>
      <c r="W67" s="18"/>
      <c r="X67" s="81"/>
      <c r="Y67" s="82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1:76" ht="11.25">
      <c r="A68" s="31"/>
      <c r="B68" s="32"/>
      <c r="C68" s="23"/>
      <c r="D68" s="23"/>
      <c r="E68" s="23"/>
      <c r="F68" s="23"/>
      <c r="G68" s="23"/>
      <c r="H68" s="67"/>
      <c r="I68" s="67"/>
      <c r="J68" s="67"/>
      <c r="K68" s="67"/>
      <c r="L68" s="67"/>
      <c r="M68" s="67"/>
      <c r="N68" s="67"/>
      <c r="O68" s="67"/>
      <c r="P68" s="36"/>
      <c r="Q68" s="84"/>
      <c r="R68" s="85"/>
      <c r="S68" s="86"/>
      <c r="T68" s="86"/>
      <c r="U68" s="20"/>
      <c r="V68" s="86"/>
      <c r="W68" s="20"/>
      <c r="X68" s="86"/>
      <c r="Y68" s="87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1:76" ht="11.25">
      <c r="A69" s="16"/>
      <c r="B69" s="16"/>
      <c r="C69" s="183" t="s">
        <v>3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1:25" s="11" customFormat="1" ht="22.5">
      <c r="A70" s="112" t="s">
        <v>2</v>
      </c>
      <c r="B70" s="112"/>
      <c r="C70" s="44" t="s">
        <v>197</v>
      </c>
      <c r="D70" s="64">
        <v>2805.4</v>
      </c>
      <c r="E70" s="64">
        <v>2805.4</v>
      </c>
      <c r="F70" s="64">
        <v>0</v>
      </c>
      <c r="G70" s="64"/>
      <c r="H70" s="61"/>
      <c r="I70" s="61"/>
      <c r="J70" s="61"/>
      <c r="K70" s="61"/>
      <c r="L70" s="61"/>
      <c r="M70" s="61"/>
      <c r="N70" s="61"/>
      <c r="O70" s="61"/>
      <c r="P70" s="44" t="s">
        <v>34</v>
      </c>
      <c r="Q70" s="74" t="s">
        <v>122</v>
      </c>
      <c r="R70" s="75">
        <f>SUM(D70:O70)</f>
        <v>5610.8</v>
      </c>
      <c r="S70" s="89" t="s">
        <v>42</v>
      </c>
      <c r="T70" s="89" t="s">
        <v>42</v>
      </c>
      <c r="U70" s="108" t="s">
        <v>313</v>
      </c>
      <c r="V70" s="89" t="s">
        <v>74</v>
      </c>
      <c r="W70" s="45" t="s">
        <v>61</v>
      </c>
      <c r="X70" s="146" t="s">
        <v>54</v>
      </c>
      <c r="Y70" s="95" t="s">
        <v>55</v>
      </c>
    </row>
    <row r="71" spans="1:25" ht="11.25">
      <c r="A71" s="30" t="s">
        <v>11</v>
      </c>
      <c r="B71" s="30" t="s">
        <v>12</v>
      </c>
      <c r="C71" s="53" t="s">
        <v>0</v>
      </c>
      <c r="D71" s="62">
        <f>SUM(D70)</f>
        <v>2805.4</v>
      </c>
      <c r="E71" s="62">
        <f aca="true" t="shared" si="9" ref="E71:O71">SUM(E70)</f>
        <v>2805.4</v>
      </c>
      <c r="F71" s="62">
        <f t="shared" si="9"/>
        <v>0</v>
      </c>
      <c r="G71" s="62">
        <f t="shared" si="9"/>
        <v>0</v>
      </c>
      <c r="H71" s="62">
        <f t="shared" si="9"/>
        <v>0</v>
      </c>
      <c r="I71" s="62">
        <f t="shared" si="9"/>
        <v>0</v>
      </c>
      <c r="J71" s="62">
        <f t="shared" si="9"/>
        <v>0</v>
      </c>
      <c r="K71" s="62">
        <f t="shared" si="9"/>
        <v>0</v>
      </c>
      <c r="L71" s="62">
        <f t="shared" si="9"/>
        <v>0</v>
      </c>
      <c r="M71" s="62">
        <f t="shared" si="9"/>
        <v>0</v>
      </c>
      <c r="N71" s="62">
        <f t="shared" si="9"/>
        <v>0</v>
      </c>
      <c r="O71" s="62">
        <f t="shared" si="9"/>
        <v>0</v>
      </c>
      <c r="P71" s="91"/>
      <c r="Q71" s="80"/>
      <c r="R71" s="75">
        <f>SUM(D71:O71)</f>
        <v>5610.8</v>
      </c>
      <c r="S71" s="81"/>
      <c r="T71" s="81"/>
      <c r="U71" s="18"/>
      <c r="V71" s="81"/>
      <c r="W71" s="18"/>
      <c r="X71" s="81"/>
      <c r="Y71" s="82"/>
    </row>
    <row r="72" spans="1:115" s="1" customFormat="1" ht="11.25">
      <c r="A72" s="35"/>
      <c r="B72" s="33"/>
      <c r="C72" s="36"/>
      <c r="D72" s="36"/>
      <c r="E72" s="36"/>
      <c r="F72" s="36"/>
      <c r="G72" s="36"/>
      <c r="H72" s="65"/>
      <c r="I72" s="65"/>
      <c r="J72" s="65"/>
      <c r="K72" s="65"/>
      <c r="L72" s="65"/>
      <c r="M72" s="65"/>
      <c r="N72" s="65"/>
      <c r="O72" s="65"/>
      <c r="P72" s="36"/>
      <c r="Q72" s="36"/>
      <c r="R72" s="36"/>
      <c r="S72" s="36"/>
      <c r="T72" s="36"/>
      <c r="U72" s="20"/>
      <c r="V72" s="20"/>
      <c r="W72" s="36"/>
      <c r="X72" s="36"/>
      <c r="Y72" s="36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</row>
    <row r="73" spans="1:25" ht="11.25">
      <c r="A73" s="16"/>
      <c r="B73" s="16"/>
      <c r="C73" s="183" t="s">
        <v>35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spans="1:25" s="11" customFormat="1" ht="48.75" customHeight="1">
      <c r="A74" s="15"/>
      <c r="B74" s="15"/>
      <c r="C74" s="44" t="s">
        <v>185</v>
      </c>
      <c r="D74" s="64">
        <v>10050</v>
      </c>
      <c r="E74" s="64">
        <v>10050</v>
      </c>
      <c r="F74" s="64">
        <v>0</v>
      </c>
      <c r="G74" s="64"/>
      <c r="H74" s="61"/>
      <c r="I74" s="61"/>
      <c r="J74" s="61"/>
      <c r="K74" s="61"/>
      <c r="L74" s="61"/>
      <c r="M74" s="61"/>
      <c r="N74" s="61"/>
      <c r="O74" s="61"/>
      <c r="P74" s="78" t="s">
        <v>210</v>
      </c>
      <c r="Q74" s="74" t="s">
        <v>135</v>
      </c>
      <c r="R74" s="75">
        <f>SUM(D74:O74)</f>
        <v>20100</v>
      </c>
      <c r="S74" s="89" t="s">
        <v>44</v>
      </c>
      <c r="T74" s="89" t="s">
        <v>43</v>
      </c>
      <c r="U74" s="108" t="s">
        <v>232</v>
      </c>
      <c r="V74" s="89" t="s">
        <v>74</v>
      </c>
      <c r="W74" s="45" t="s">
        <v>61</v>
      </c>
      <c r="X74" s="146" t="s">
        <v>54</v>
      </c>
      <c r="Y74" s="95" t="s">
        <v>55</v>
      </c>
    </row>
    <row r="75" spans="1:163" s="11" customFormat="1" ht="56.25">
      <c r="A75" s="15"/>
      <c r="B75" s="43"/>
      <c r="C75" s="56" t="s">
        <v>244</v>
      </c>
      <c r="D75" s="64">
        <v>786</v>
      </c>
      <c r="E75" s="64">
        <v>786</v>
      </c>
      <c r="F75" s="64">
        <v>0</v>
      </c>
      <c r="G75" s="64"/>
      <c r="H75" s="68"/>
      <c r="I75" s="68"/>
      <c r="J75" s="68"/>
      <c r="K75" s="68"/>
      <c r="L75" s="68"/>
      <c r="M75" s="68"/>
      <c r="N75" s="68"/>
      <c r="O75" s="68"/>
      <c r="P75" s="90" t="s">
        <v>249</v>
      </c>
      <c r="Q75" s="92" t="s">
        <v>248</v>
      </c>
      <c r="R75" s="75">
        <f>SUM(D75:O75)</f>
        <v>1572</v>
      </c>
      <c r="S75" s="89" t="s">
        <v>44</v>
      </c>
      <c r="T75" s="89" t="s">
        <v>247</v>
      </c>
      <c r="U75" s="89" t="s">
        <v>246</v>
      </c>
      <c r="V75" s="89" t="s">
        <v>74</v>
      </c>
      <c r="W75" s="45" t="s">
        <v>61</v>
      </c>
      <c r="X75" s="146" t="s">
        <v>54</v>
      </c>
      <c r="Y75" s="95" t="s">
        <v>55</v>
      </c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</row>
    <row r="76" spans="1:25" ht="11.25">
      <c r="A76" s="16"/>
      <c r="B76" s="16"/>
      <c r="C76" s="53" t="s">
        <v>0</v>
      </c>
      <c r="D76" s="62">
        <f aca="true" t="shared" si="10" ref="D76:O76">SUM(D74:D75)</f>
        <v>10836</v>
      </c>
      <c r="E76" s="62">
        <f t="shared" si="10"/>
        <v>10836</v>
      </c>
      <c r="F76" s="62">
        <f t="shared" si="10"/>
        <v>0</v>
      </c>
      <c r="G76" s="62">
        <f t="shared" si="10"/>
        <v>0</v>
      </c>
      <c r="H76" s="62">
        <f t="shared" si="10"/>
        <v>0</v>
      </c>
      <c r="I76" s="62">
        <f t="shared" si="10"/>
        <v>0</v>
      </c>
      <c r="J76" s="62">
        <f t="shared" si="10"/>
        <v>0</v>
      </c>
      <c r="K76" s="62">
        <f t="shared" si="10"/>
        <v>0</v>
      </c>
      <c r="L76" s="62">
        <f t="shared" si="10"/>
        <v>0</v>
      </c>
      <c r="M76" s="62">
        <f t="shared" si="10"/>
        <v>0</v>
      </c>
      <c r="N76" s="62">
        <f t="shared" si="10"/>
        <v>0</v>
      </c>
      <c r="O76" s="62">
        <f t="shared" si="10"/>
        <v>0</v>
      </c>
      <c r="P76" s="62">
        <f>SUM(P74:P74)</f>
        <v>0</v>
      </c>
      <c r="Q76" s="62">
        <f>SUM(Q74:Q74)</f>
        <v>0</v>
      </c>
      <c r="R76" s="75">
        <f>SUM(R74:R75)</f>
        <v>21672</v>
      </c>
      <c r="S76" s="81"/>
      <c r="T76" s="81"/>
      <c r="U76" s="18"/>
      <c r="V76" s="81"/>
      <c r="W76" s="18"/>
      <c r="X76" s="81"/>
      <c r="Y76" s="82"/>
    </row>
    <row r="77" spans="1:25" s="25" customFormat="1" ht="11.25">
      <c r="A77" s="24"/>
      <c r="C77" s="26"/>
      <c r="D77" s="26"/>
      <c r="E77" s="26"/>
      <c r="F77" s="26"/>
      <c r="G77" s="26"/>
      <c r="H77" s="65"/>
      <c r="I77" s="65"/>
      <c r="J77" s="65"/>
      <c r="K77" s="65"/>
      <c r="L77" s="65"/>
      <c r="M77" s="65"/>
      <c r="N77" s="65"/>
      <c r="O77" s="65"/>
      <c r="P77" s="26"/>
      <c r="Q77" s="26"/>
      <c r="R77" s="26"/>
      <c r="S77" s="26"/>
      <c r="T77" s="26"/>
      <c r="U77" s="104"/>
      <c r="V77" s="104"/>
      <c r="W77" s="26"/>
      <c r="X77" s="26"/>
      <c r="Y77" s="26"/>
    </row>
    <row r="78" spans="1:25" ht="11.25">
      <c r="A78" s="16"/>
      <c r="B78" s="16"/>
      <c r="C78" s="183" t="s">
        <v>29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</row>
    <row r="79" spans="1:25" ht="33.75">
      <c r="A79" s="16"/>
      <c r="B79" s="16"/>
      <c r="C79" s="44" t="s">
        <v>198</v>
      </c>
      <c r="D79" s="64">
        <v>5681.5</v>
      </c>
      <c r="E79" s="64">
        <v>5610.85</v>
      </c>
      <c r="F79" s="64">
        <v>7143.77</v>
      </c>
      <c r="G79" s="64"/>
      <c r="H79" s="61"/>
      <c r="I79" s="61"/>
      <c r="J79" s="61"/>
      <c r="K79" s="61"/>
      <c r="L79" s="61"/>
      <c r="M79" s="61"/>
      <c r="N79" s="61"/>
      <c r="O79" s="110"/>
      <c r="P79" s="121" t="s">
        <v>150</v>
      </c>
      <c r="Q79" s="109" t="s">
        <v>151</v>
      </c>
      <c r="R79" s="75">
        <f>SUM(D79:O79)</f>
        <v>18436.120000000003</v>
      </c>
      <c r="S79" s="77" t="s">
        <v>45</v>
      </c>
      <c r="T79" s="77" t="s">
        <v>45</v>
      </c>
      <c r="U79" s="116" t="s">
        <v>153</v>
      </c>
      <c r="V79" s="103" t="s">
        <v>152</v>
      </c>
      <c r="W79" s="120" t="s">
        <v>61</v>
      </c>
      <c r="X79" s="147" t="s">
        <v>54</v>
      </c>
      <c r="Y79" s="76" t="s">
        <v>55</v>
      </c>
    </row>
    <row r="80" spans="1:25" ht="11.25">
      <c r="A80" s="16"/>
      <c r="B80" s="16"/>
      <c r="C80" s="53" t="s">
        <v>0</v>
      </c>
      <c r="D80" s="62">
        <f aca="true" t="shared" si="11" ref="D80:O80">SUM(D79)</f>
        <v>5681.5</v>
      </c>
      <c r="E80" s="62">
        <f t="shared" si="11"/>
        <v>5610.85</v>
      </c>
      <c r="F80" s="62">
        <f t="shared" si="11"/>
        <v>7143.77</v>
      </c>
      <c r="G80" s="62">
        <f t="shared" si="11"/>
        <v>0</v>
      </c>
      <c r="H80" s="62">
        <f t="shared" si="11"/>
        <v>0</v>
      </c>
      <c r="I80" s="62">
        <f t="shared" si="11"/>
        <v>0</v>
      </c>
      <c r="J80" s="62">
        <f t="shared" si="11"/>
        <v>0</v>
      </c>
      <c r="K80" s="62">
        <f t="shared" si="11"/>
        <v>0</v>
      </c>
      <c r="L80" s="62">
        <f t="shared" si="11"/>
        <v>0</v>
      </c>
      <c r="M80" s="62">
        <f t="shared" si="11"/>
        <v>0</v>
      </c>
      <c r="N80" s="62">
        <f t="shared" si="11"/>
        <v>0</v>
      </c>
      <c r="O80" s="62">
        <f t="shared" si="11"/>
        <v>0</v>
      </c>
      <c r="P80" s="91"/>
      <c r="Q80" s="80"/>
      <c r="R80" s="75">
        <f>SUM(D80:O80)</f>
        <v>18436.120000000003</v>
      </c>
      <c r="S80" s="81"/>
      <c r="T80" s="81"/>
      <c r="U80" s="18"/>
      <c r="V80" s="81"/>
      <c r="W80" s="18"/>
      <c r="X80" s="81"/>
      <c r="Y80" s="82"/>
    </row>
    <row r="81" spans="1:163" s="15" customFormat="1" ht="11.25">
      <c r="A81" s="24"/>
      <c r="B81" s="25"/>
      <c r="C81" s="26"/>
      <c r="D81" s="26"/>
      <c r="E81" s="26"/>
      <c r="F81" s="26"/>
      <c r="G81" s="26"/>
      <c r="H81" s="65"/>
      <c r="I81" s="65"/>
      <c r="J81" s="65"/>
      <c r="K81" s="65"/>
      <c r="L81" s="65"/>
      <c r="M81" s="65"/>
      <c r="N81" s="65"/>
      <c r="O81" s="65"/>
      <c r="P81" s="26"/>
      <c r="Q81" s="26"/>
      <c r="R81" s="26"/>
      <c r="S81" s="26"/>
      <c r="T81" s="26"/>
      <c r="U81" s="104"/>
      <c r="V81" s="104"/>
      <c r="W81" s="26"/>
      <c r="X81" s="26"/>
      <c r="Y81" s="26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</row>
    <row r="82" spans="1:163" ht="11.25">
      <c r="A82" s="16"/>
      <c r="B82" s="16"/>
      <c r="C82" s="188" t="s">
        <v>33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</row>
    <row r="83" spans="1:163" ht="22.5">
      <c r="A83" s="37"/>
      <c r="B83" s="37"/>
      <c r="C83" s="121" t="s">
        <v>216</v>
      </c>
      <c r="D83" s="123">
        <v>5215.05</v>
      </c>
      <c r="E83" s="123">
        <v>7029.1</v>
      </c>
      <c r="F83" s="123">
        <v>0</v>
      </c>
      <c r="G83" s="123"/>
      <c r="H83" s="111"/>
      <c r="I83" s="111"/>
      <c r="J83" s="111"/>
      <c r="K83" s="111"/>
      <c r="L83" s="111"/>
      <c r="M83" s="111"/>
      <c r="N83" s="111"/>
      <c r="O83" s="111"/>
      <c r="P83" s="78" t="s">
        <v>28</v>
      </c>
      <c r="Q83" s="124" t="s">
        <v>175</v>
      </c>
      <c r="R83" s="75">
        <f>SUM(D83:O83)</f>
        <v>12244.150000000001</v>
      </c>
      <c r="S83" s="77" t="s">
        <v>44</v>
      </c>
      <c r="T83" s="103" t="s">
        <v>43</v>
      </c>
      <c r="U83" s="120" t="s">
        <v>270</v>
      </c>
      <c r="V83" s="103" t="s">
        <v>74</v>
      </c>
      <c r="W83" s="120" t="s">
        <v>61</v>
      </c>
      <c r="X83" s="147" t="s">
        <v>54</v>
      </c>
      <c r="Y83" s="148" t="s">
        <v>55</v>
      </c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</row>
    <row r="84" spans="1:163" ht="11.25">
      <c r="A84" s="37" t="s">
        <v>19</v>
      </c>
      <c r="B84" s="37"/>
      <c r="C84" s="54" t="s">
        <v>0</v>
      </c>
      <c r="D84" s="69">
        <f aca="true" t="shared" si="12" ref="D84:O84">SUM(D83:D83)</f>
        <v>5215.05</v>
      </c>
      <c r="E84" s="69">
        <f t="shared" si="12"/>
        <v>7029.1</v>
      </c>
      <c r="F84" s="69">
        <f t="shared" si="12"/>
        <v>0</v>
      </c>
      <c r="G84" s="69">
        <f t="shared" si="12"/>
        <v>0</v>
      </c>
      <c r="H84" s="69">
        <f t="shared" si="12"/>
        <v>0</v>
      </c>
      <c r="I84" s="69">
        <f t="shared" si="12"/>
        <v>0</v>
      </c>
      <c r="J84" s="69">
        <f t="shared" si="12"/>
        <v>0</v>
      </c>
      <c r="K84" s="69">
        <f t="shared" si="12"/>
        <v>0</v>
      </c>
      <c r="L84" s="69">
        <f t="shared" si="12"/>
        <v>0</v>
      </c>
      <c r="M84" s="69">
        <f t="shared" si="12"/>
        <v>0</v>
      </c>
      <c r="N84" s="69">
        <f t="shared" si="12"/>
        <v>0</v>
      </c>
      <c r="O84" s="69">
        <f t="shared" si="12"/>
        <v>0</v>
      </c>
      <c r="P84" s="91"/>
      <c r="Q84" s="93"/>
      <c r="R84" s="75">
        <f>SUM(D84:O84)</f>
        <v>12244.150000000001</v>
      </c>
      <c r="S84" s="81"/>
      <c r="T84" s="81"/>
      <c r="U84" s="18"/>
      <c r="V84" s="81"/>
      <c r="W84" s="18"/>
      <c r="X84" s="81"/>
      <c r="Y84" s="82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</row>
    <row r="85" spans="1:163" s="41" customFormat="1" ht="11.25">
      <c r="A85" s="38"/>
      <c r="B85" s="39"/>
      <c r="C85" s="55"/>
      <c r="D85" s="55"/>
      <c r="E85" s="55"/>
      <c r="F85" s="55"/>
      <c r="G85" s="55"/>
      <c r="H85" s="70"/>
      <c r="I85" s="70"/>
      <c r="J85" s="70"/>
      <c r="K85" s="70"/>
      <c r="L85" s="70"/>
      <c r="M85" s="70"/>
      <c r="N85" s="70"/>
      <c r="O85" s="70"/>
      <c r="P85" s="55"/>
      <c r="Q85" s="55"/>
      <c r="R85" s="55"/>
      <c r="S85" s="55"/>
      <c r="T85" s="55"/>
      <c r="U85" s="105"/>
      <c r="V85" s="105"/>
      <c r="W85" s="40"/>
      <c r="X85" s="55"/>
      <c r="Y85" s="55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</row>
    <row r="86" spans="1:163" ht="11.25">
      <c r="A86" s="16"/>
      <c r="B86" s="42"/>
      <c r="C86" s="188" t="s">
        <v>149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1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</row>
    <row r="87" spans="1:163" ht="33.75">
      <c r="A87" s="37"/>
      <c r="B87" s="37"/>
      <c r="C87" s="56" t="s">
        <v>274</v>
      </c>
      <c r="D87" s="64">
        <v>400</v>
      </c>
      <c r="E87" s="64">
        <v>400</v>
      </c>
      <c r="F87" s="64">
        <v>0</v>
      </c>
      <c r="G87" s="123"/>
      <c r="H87" s="162"/>
      <c r="I87" s="162"/>
      <c r="J87" s="163"/>
      <c r="K87" s="163"/>
      <c r="L87" s="111"/>
      <c r="M87" s="111"/>
      <c r="N87" s="111"/>
      <c r="O87" s="111"/>
      <c r="P87" s="90" t="s">
        <v>139</v>
      </c>
      <c r="Q87" s="92" t="s">
        <v>275</v>
      </c>
      <c r="R87" s="94">
        <f>SUM(D87:O87)</f>
        <v>800</v>
      </c>
      <c r="S87" s="103" t="s">
        <v>138</v>
      </c>
      <c r="T87" s="103" t="s">
        <v>138</v>
      </c>
      <c r="U87" s="108" t="s">
        <v>276</v>
      </c>
      <c r="V87" s="89" t="s">
        <v>55</v>
      </c>
      <c r="W87" s="45" t="s">
        <v>61</v>
      </c>
      <c r="X87" s="146" t="s">
        <v>54</v>
      </c>
      <c r="Y87" s="95" t="s">
        <v>55</v>
      </c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</row>
    <row r="88" spans="1:163" ht="11.25">
      <c r="A88" s="15"/>
      <c r="B88" s="43"/>
      <c r="C88" s="57"/>
      <c r="D88" s="164">
        <f>D87</f>
        <v>400</v>
      </c>
      <c r="E88" s="164">
        <f>E87</f>
        <v>400</v>
      </c>
      <c r="F88" s="164">
        <f>F87</f>
        <v>0</v>
      </c>
      <c r="G88" s="164" t="e">
        <f>SUM(#REF!+G87)</f>
        <v>#REF!</v>
      </c>
      <c r="H88" s="164" t="e">
        <f>SUM(#REF!+H87)</f>
        <v>#REF!</v>
      </c>
      <c r="I88" s="164" t="e">
        <f>SUM(#REF!+I87)</f>
        <v>#REF!</v>
      </c>
      <c r="J88" s="164" t="e">
        <f>SUM(#REF!+J87)</f>
        <v>#REF!</v>
      </c>
      <c r="K88" s="164" t="e">
        <f>SUM(#REF!+K87)</f>
        <v>#REF!</v>
      </c>
      <c r="L88" s="164" t="e">
        <f>SUM(#REF!+L87)</f>
        <v>#REF!</v>
      </c>
      <c r="M88" s="164" t="e">
        <f>SUM(#REF!+M87)</f>
        <v>#REF!</v>
      </c>
      <c r="N88" s="164" t="e">
        <f>SUM(#REF!+N87)</f>
        <v>#REF!</v>
      </c>
      <c r="O88" s="164" t="e">
        <f>SUM(#REF!+O87)</f>
        <v>#REF!</v>
      </c>
      <c r="P88" s="69">
        <f>SUM(P87:P87)</f>
        <v>0</v>
      </c>
      <c r="Q88" s="91"/>
      <c r="R88" s="94">
        <f>SUM(D88:F88)</f>
        <v>800</v>
      </c>
      <c r="S88" s="81"/>
      <c r="T88" s="81"/>
      <c r="U88" s="18"/>
      <c r="V88" s="81"/>
      <c r="W88" s="18"/>
      <c r="X88" s="81"/>
      <c r="Y88" s="82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</row>
    <row r="89" spans="1:163" s="41" customFormat="1" ht="11.25">
      <c r="A89" s="38"/>
      <c r="B89" s="39"/>
      <c r="C89" s="55"/>
      <c r="D89" s="55"/>
      <c r="E89" s="55"/>
      <c r="F89" s="55"/>
      <c r="G89" s="55"/>
      <c r="H89" s="70"/>
      <c r="I89" s="70"/>
      <c r="J89" s="70"/>
      <c r="K89" s="70"/>
      <c r="L89" s="70"/>
      <c r="M89" s="70"/>
      <c r="N89" s="70"/>
      <c r="O89" s="70"/>
      <c r="P89" s="55"/>
      <c r="Q89" s="55"/>
      <c r="R89" s="55"/>
      <c r="S89" s="55"/>
      <c r="T89" s="55"/>
      <c r="U89" s="105"/>
      <c r="V89" s="105"/>
      <c r="W89" s="40"/>
      <c r="X89" s="55"/>
      <c r="Y89" s="55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</row>
    <row r="90" spans="1:163" ht="11.25">
      <c r="A90" s="16"/>
      <c r="B90" s="42"/>
      <c r="C90" s="188" t="s">
        <v>36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</row>
    <row r="91" spans="1:163" s="11" customFormat="1" ht="22.5">
      <c r="A91" s="15"/>
      <c r="B91" s="43"/>
      <c r="C91" s="56" t="s">
        <v>201</v>
      </c>
      <c r="D91" s="64">
        <v>0</v>
      </c>
      <c r="E91" s="64">
        <v>0</v>
      </c>
      <c r="F91" s="64">
        <v>0</v>
      </c>
      <c r="G91" s="64"/>
      <c r="H91" s="168"/>
      <c r="I91" s="168"/>
      <c r="J91" s="68"/>
      <c r="K91" s="68"/>
      <c r="L91" s="68"/>
      <c r="M91" s="68"/>
      <c r="N91" s="68"/>
      <c r="O91" s="68"/>
      <c r="P91" s="169" t="s">
        <v>91</v>
      </c>
      <c r="Q91" s="92" t="s">
        <v>148</v>
      </c>
      <c r="R91" s="94">
        <f>SUM(D91:O91)</f>
        <v>0</v>
      </c>
      <c r="S91" s="89" t="s">
        <v>41</v>
      </c>
      <c r="T91" s="89" t="s">
        <v>57</v>
      </c>
      <c r="U91" s="45" t="s">
        <v>220</v>
      </c>
      <c r="V91" s="89" t="s">
        <v>92</v>
      </c>
      <c r="W91" s="45" t="s">
        <v>61</v>
      </c>
      <c r="X91" s="146" t="s">
        <v>54</v>
      </c>
      <c r="Y91" s="52" t="s">
        <v>286</v>
      </c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</row>
    <row r="92" spans="1:163" ht="11.25">
      <c r="A92" s="14"/>
      <c r="B92" s="46"/>
      <c r="C92" s="57"/>
      <c r="D92" s="69">
        <f>SUM(D91)</f>
        <v>0</v>
      </c>
      <c r="E92" s="69">
        <f aca="true" t="shared" si="13" ref="E92:O92">SUM(E91)</f>
        <v>0</v>
      </c>
      <c r="F92" s="69">
        <f t="shared" si="13"/>
        <v>0</v>
      </c>
      <c r="G92" s="69">
        <f t="shared" si="13"/>
        <v>0</v>
      </c>
      <c r="H92" s="69">
        <f t="shared" si="13"/>
        <v>0</v>
      </c>
      <c r="I92" s="69">
        <f t="shared" si="13"/>
        <v>0</v>
      </c>
      <c r="J92" s="69">
        <f t="shared" si="13"/>
        <v>0</v>
      </c>
      <c r="K92" s="69">
        <f t="shared" si="13"/>
        <v>0</v>
      </c>
      <c r="L92" s="69">
        <f t="shared" si="13"/>
        <v>0</v>
      </c>
      <c r="M92" s="69">
        <f t="shared" si="13"/>
        <v>0</v>
      </c>
      <c r="N92" s="69">
        <f t="shared" si="13"/>
        <v>0</v>
      </c>
      <c r="O92" s="69">
        <f t="shared" si="13"/>
        <v>0</v>
      </c>
      <c r="P92" s="96"/>
      <c r="Q92" s="91"/>
      <c r="R92" s="94">
        <f>SUM(D92:O92)</f>
        <v>0</v>
      </c>
      <c r="S92" s="81"/>
      <c r="T92" s="81"/>
      <c r="U92" s="18"/>
      <c r="V92" s="81"/>
      <c r="W92" s="18"/>
      <c r="X92" s="81"/>
      <c r="Y92" s="82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</row>
    <row r="93" spans="1:163" s="15" customFormat="1" ht="11.25">
      <c r="A93" s="24"/>
      <c r="B93" s="25"/>
      <c r="C93" s="26"/>
      <c r="D93" s="26"/>
      <c r="E93" s="26"/>
      <c r="F93" s="26"/>
      <c r="G93" s="26"/>
      <c r="H93" s="65"/>
      <c r="I93" s="65"/>
      <c r="J93" s="65"/>
      <c r="K93" s="65"/>
      <c r="L93" s="65"/>
      <c r="M93" s="65"/>
      <c r="N93" s="65"/>
      <c r="O93" s="65"/>
      <c r="P93" s="26"/>
      <c r="Q93" s="26"/>
      <c r="R93" s="26"/>
      <c r="S93" s="26"/>
      <c r="T93" s="26"/>
      <c r="U93" s="104"/>
      <c r="V93" s="104"/>
      <c r="W93" s="26"/>
      <c r="X93" s="26"/>
      <c r="Y93" s="26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</row>
    <row r="94" spans="1:163" ht="11.25">
      <c r="A94" s="14"/>
      <c r="B94" s="46"/>
      <c r="C94" s="188" t="s">
        <v>37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</row>
    <row r="95" spans="1:163" s="11" customFormat="1" ht="22.5">
      <c r="A95" s="15"/>
      <c r="B95" s="43"/>
      <c r="C95" s="56" t="s">
        <v>85</v>
      </c>
      <c r="D95" s="64">
        <v>420</v>
      </c>
      <c r="E95" s="64">
        <v>420</v>
      </c>
      <c r="F95" s="64">
        <v>0</v>
      </c>
      <c r="G95" s="64"/>
      <c r="H95" s="68"/>
      <c r="I95" s="68"/>
      <c r="J95" s="68"/>
      <c r="K95" s="68"/>
      <c r="L95" s="68"/>
      <c r="M95" s="68"/>
      <c r="N95" s="68"/>
      <c r="O95" s="68"/>
      <c r="P95" s="90" t="s">
        <v>56</v>
      </c>
      <c r="Q95" s="92" t="s">
        <v>86</v>
      </c>
      <c r="R95" s="96">
        <f>SUM(D95:O95)</f>
        <v>840</v>
      </c>
      <c r="S95" s="89" t="s">
        <v>37</v>
      </c>
      <c r="T95" s="89" t="s">
        <v>37</v>
      </c>
      <c r="U95" s="45" t="s">
        <v>233</v>
      </c>
      <c r="V95" s="89" t="s">
        <v>74</v>
      </c>
      <c r="W95" s="45" t="s">
        <v>62</v>
      </c>
      <c r="X95" s="146" t="s">
        <v>54</v>
      </c>
      <c r="Y95" s="52" t="s">
        <v>55</v>
      </c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</row>
    <row r="96" spans="1:163" ht="11.25">
      <c r="A96" s="14"/>
      <c r="B96" s="46"/>
      <c r="C96" s="57"/>
      <c r="D96" s="69">
        <f aca="true" t="shared" si="14" ref="D96:O96">SUM(D95:D95)</f>
        <v>420</v>
      </c>
      <c r="E96" s="69">
        <f t="shared" si="14"/>
        <v>420</v>
      </c>
      <c r="F96" s="69">
        <f t="shared" si="14"/>
        <v>0</v>
      </c>
      <c r="G96" s="69">
        <f t="shared" si="14"/>
        <v>0</v>
      </c>
      <c r="H96" s="69">
        <f t="shared" si="14"/>
        <v>0</v>
      </c>
      <c r="I96" s="69">
        <f t="shared" si="14"/>
        <v>0</v>
      </c>
      <c r="J96" s="69">
        <f t="shared" si="14"/>
        <v>0</v>
      </c>
      <c r="K96" s="69">
        <f t="shared" si="14"/>
        <v>0</v>
      </c>
      <c r="L96" s="69">
        <f t="shared" si="14"/>
        <v>0</v>
      </c>
      <c r="M96" s="69">
        <f t="shared" si="14"/>
        <v>0</v>
      </c>
      <c r="N96" s="69">
        <f t="shared" si="14"/>
        <v>0</v>
      </c>
      <c r="O96" s="69">
        <f t="shared" si="14"/>
        <v>0</v>
      </c>
      <c r="P96" s="96"/>
      <c r="Q96" s="91"/>
      <c r="R96" s="94">
        <f>SUM(R95:R95)</f>
        <v>840</v>
      </c>
      <c r="S96" s="81"/>
      <c r="T96" s="81"/>
      <c r="U96" s="18"/>
      <c r="V96" s="81"/>
      <c r="W96" s="18"/>
      <c r="X96" s="81"/>
      <c r="Y96" s="82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</row>
    <row r="97" spans="1:163" s="15" customFormat="1" ht="11.25">
      <c r="A97" s="24"/>
      <c r="B97" s="25"/>
      <c r="C97" s="26"/>
      <c r="D97" s="26"/>
      <c r="E97" s="26"/>
      <c r="F97" s="26"/>
      <c r="G97" s="26"/>
      <c r="H97" s="65"/>
      <c r="I97" s="65"/>
      <c r="J97" s="65"/>
      <c r="K97" s="65"/>
      <c r="L97" s="65"/>
      <c r="M97" s="65"/>
      <c r="N97" s="65"/>
      <c r="O97" s="65"/>
      <c r="P97" s="26"/>
      <c r="Q97" s="26"/>
      <c r="R97" s="26"/>
      <c r="S97" s="26"/>
      <c r="T97" s="26"/>
      <c r="U97" s="104"/>
      <c r="V97" s="104"/>
      <c r="W97" s="26"/>
      <c r="X97" s="26"/>
      <c r="Y97" s="26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</row>
    <row r="98" spans="1:163" ht="11.25">
      <c r="A98" s="14"/>
      <c r="B98" s="46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</row>
    <row r="99" spans="1:163" ht="22.5">
      <c r="A99" s="14"/>
      <c r="B99" s="46"/>
      <c r="C99" s="56" t="s">
        <v>169</v>
      </c>
      <c r="D99" s="64">
        <v>1500</v>
      </c>
      <c r="E99" s="64">
        <v>1500</v>
      </c>
      <c r="F99" s="64">
        <v>0</v>
      </c>
      <c r="G99" s="64"/>
      <c r="H99" s="68"/>
      <c r="I99" s="68"/>
      <c r="J99" s="71"/>
      <c r="K99" s="71"/>
      <c r="L99" s="71"/>
      <c r="M99" s="71"/>
      <c r="N99" s="71"/>
      <c r="O99" s="71"/>
      <c r="P99" s="90" t="s">
        <v>170</v>
      </c>
      <c r="Q99" s="92" t="s">
        <v>171</v>
      </c>
      <c r="R99" s="94">
        <f>SUM(D99:O99)</f>
        <v>3000</v>
      </c>
      <c r="S99" s="77" t="s">
        <v>37</v>
      </c>
      <c r="T99" s="77" t="s">
        <v>172</v>
      </c>
      <c r="U99" s="120" t="s">
        <v>271</v>
      </c>
      <c r="V99" s="77" t="s">
        <v>173</v>
      </c>
      <c r="W99" s="13" t="s">
        <v>61</v>
      </c>
      <c r="X99" s="145" t="s">
        <v>54</v>
      </c>
      <c r="Y99" s="142" t="s">
        <v>287</v>
      </c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</row>
    <row r="100" spans="1:163" ht="11.25">
      <c r="A100" s="14"/>
      <c r="B100" s="46"/>
      <c r="C100" s="57"/>
      <c r="D100" s="69">
        <f>SUM(D99)</f>
        <v>1500</v>
      </c>
      <c r="E100" s="69">
        <f aca="true" t="shared" si="15" ref="E100:O100">SUM(E99)</f>
        <v>1500</v>
      </c>
      <c r="F100" s="69">
        <f>SUM(F99)</f>
        <v>0</v>
      </c>
      <c r="G100" s="69">
        <f t="shared" si="15"/>
        <v>0</v>
      </c>
      <c r="H100" s="69">
        <f t="shared" si="15"/>
        <v>0</v>
      </c>
      <c r="I100" s="69">
        <f t="shared" si="15"/>
        <v>0</v>
      </c>
      <c r="J100" s="69">
        <f t="shared" si="15"/>
        <v>0</v>
      </c>
      <c r="K100" s="69">
        <f t="shared" si="15"/>
        <v>0</v>
      </c>
      <c r="L100" s="69">
        <f t="shared" si="15"/>
        <v>0</v>
      </c>
      <c r="M100" s="69">
        <f>SUM(M99)</f>
        <v>0</v>
      </c>
      <c r="N100" s="69">
        <f t="shared" si="15"/>
        <v>0</v>
      </c>
      <c r="O100" s="69">
        <f t="shared" si="15"/>
        <v>0</v>
      </c>
      <c r="P100" s="96"/>
      <c r="Q100" s="91"/>
      <c r="R100" s="94">
        <f>SUM(D100:O100)</f>
        <v>3000</v>
      </c>
      <c r="S100" s="81"/>
      <c r="T100" s="81"/>
      <c r="U100" s="18"/>
      <c r="V100" s="81"/>
      <c r="W100" s="18"/>
      <c r="X100" s="81"/>
      <c r="Y100" s="82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</row>
    <row r="101" spans="1:25" ht="11.25">
      <c r="A101" s="47"/>
      <c r="B101" s="48"/>
      <c r="C101" s="26"/>
      <c r="D101" s="26"/>
      <c r="E101" s="26"/>
      <c r="F101" s="26"/>
      <c r="G101" s="26"/>
      <c r="H101" s="65"/>
      <c r="I101" s="65"/>
      <c r="J101" s="65"/>
      <c r="K101" s="65"/>
      <c r="L101" s="65"/>
      <c r="M101" s="65"/>
      <c r="N101" s="65"/>
      <c r="O101" s="65"/>
      <c r="P101" s="26"/>
      <c r="Q101" s="26"/>
      <c r="R101" s="26"/>
      <c r="S101" s="26"/>
      <c r="T101" s="26"/>
      <c r="U101" s="104"/>
      <c r="V101" s="104"/>
      <c r="W101" s="26"/>
      <c r="X101" s="26"/>
      <c r="Y101" s="26"/>
    </row>
    <row r="102" spans="3:25" s="25" customFormat="1" ht="11.25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6"/>
    </row>
    <row r="103" spans="3:25" s="25" customFormat="1" ht="22.5">
      <c r="C103" s="44" t="s">
        <v>238</v>
      </c>
      <c r="D103" s="64">
        <v>9842.25</v>
      </c>
      <c r="E103" s="64">
        <v>10353.53</v>
      </c>
      <c r="F103" s="64">
        <v>0</v>
      </c>
      <c r="G103" s="64"/>
      <c r="H103" s="170"/>
      <c r="I103" s="170"/>
      <c r="J103" s="170"/>
      <c r="K103" s="170"/>
      <c r="L103" s="170"/>
      <c r="M103" s="170"/>
      <c r="N103" s="170"/>
      <c r="O103" s="170"/>
      <c r="P103" s="171" t="s">
        <v>177</v>
      </c>
      <c r="Q103" s="172" t="s">
        <v>241</v>
      </c>
      <c r="R103" s="62">
        <f>SUM(D103:O103)</f>
        <v>20195.78</v>
      </c>
      <c r="S103" s="89" t="s">
        <v>41</v>
      </c>
      <c r="T103" s="89" t="s">
        <v>176</v>
      </c>
      <c r="U103" s="45" t="s">
        <v>240</v>
      </c>
      <c r="V103" s="89" t="s">
        <v>74</v>
      </c>
      <c r="W103" s="45" t="s">
        <v>61</v>
      </c>
      <c r="X103" s="146" t="s">
        <v>54</v>
      </c>
      <c r="Y103" s="95" t="s">
        <v>55</v>
      </c>
    </row>
    <row r="104" spans="3:25" s="25" customFormat="1" ht="11.25">
      <c r="C104" s="54" t="s">
        <v>0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3"/>
      <c r="R104" s="62">
        <f>SUM(R103:R103)</f>
        <v>20195.78</v>
      </c>
      <c r="S104" s="81"/>
      <c r="T104" s="81"/>
      <c r="U104" s="18"/>
      <c r="V104" s="81"/>
      <c r="W104" s="18"/>
      <c r="X104" s="81"/>
      <c r="Y104" s="82"/>
    </row>
    <row r="105" spans="3:25" s="25" customFormat="1" ht="11.25">
      <c r="C105" s="26"/>
      <c r="D105" s="26"/>
      <c r="E105" s="26"/>
      <c r="F105" s="26"/>
      <c r="G105" s="26"/>
      <c r="H105" s="65"/>
      <c r="I105" s="65"/>
      <c r="J105" s="65"/>
      <c r="K105" s="65"/>
      <c r="L105" s="65"/>
      <c r="M105" s="65"/>
      <c r="N105" s="65"/>
      <c r="O105" s="65"/>
      <c r="P105" s="26"/>
      <c r="Q105" s="26"/>
      <c r="R105" s="26"/>
      <c r="S105" s="26"/>
      <c r="T105" s="26"/>
      <c r="U105" s="104"/>
      <c r="V105" s="104"/>
      <c r="W105" s="26"/>
      <c r="X105" s="26"/>
      <c r="Y105" s="26"/>
    </row>
    <row r="106" spans="3:25" s="25" customFormat="1" ht="11.25">
      <c r="C106" s="184" t="s">
        <v>200</v>
      </c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6"/>
    </row>
    <row r="107" spans="3:25" s="25" customFormat="1" ht="22.5">
      <c r="C107" s="44" t="s">
        <v>199</v>
      </c>
      <c r="D107" s="64">
        <v>7557.25</v>
      </c>
      <c r="E107" s="64">
        <v>7557.25</v>
      </c>
      <c r="F107" s="64">
        <v>7053.43</v>
      </c>
      <c r="G107" s="64"/>
      <c r="H107" s="64"/>
      <c r="I107" s="64"/>
      <c r="J107" s="64"/>
      <c r="K107" s="64"/>
      <c r="L107" s="64"/>
      <c r="M107" s="64"/>
      <c r="N107" s="170"/>
      <c r="O107" s="170"/>
      <c r="P107" s="171" t="s">
        <v>203</v>
      </c>
      <c r="Q107" s="172" t="s">
        <v>202</v>
      </c>
      <c r="R107" s="62">
        <f>SUM(D107:O107)</f>
        <v>22167.93</v>
      </c>
      <c r="S107" s="89" t="s">
        <v>41</v>
      </c>
      <c r="T107" s="89" t="s">
        <v>204</v>
      </c>
      <c r="U107" s="45" t="s">
        <v>242</v>
      </c>
      <c r="V107" s="89" t="s">
        <v>74</v>
      </c>
      <c r="W107" s="45" t="s">
        <v>61</v>
      </c>
      <c r="X107" s="146" t="s">
        <v>54</v>
      </c>
      <c r="Y107" s="52" t="s">
        <v>55</v>
      </c>
    </row>
    <row r="108" spans="3:25" s="25" customFormat="1" ht="11.25">
      <c r="C108" s="54" t="s">
        <v>0</v>
      </c>
      <c r="D108" s="69">
        <f>SUM(D107)</f>
        <v>7557.25</v>
      </c>
      <c r="E108" s="69">
        <f aca="true" t="shared" si="16" ref="E108:O108">SUM(E107)</f>
        <v>7557.25</v>
      </c>
      <c r="F108" s="69">
        <f t="shared" si="16"/>
        <v>7053.43</v>
      </c>
      <c r="G108" s="69">
        <f t="shared" si="16"/>
        <v>0</v>
      </c>
      <c r="H108" s="69">
        <f t="shared" si="16"/>
        <v>0</v>
      </c>
      <c r="I108" s="69">
        <f t="shared" si="16"/>
        <v>0</v>
      </c>
      <c r="J108" s="69">
        <f t="shared" si="16"/>
        <v>0</v>
      </c>
      <c r="K108" s="69">
        <f t="shared" si="16"/>
        <v>0</v>
      </c>
      <c r="L108" s="69">
        <f t="shared" si="16"/>
        <v>0</v>
      </c>
      <c r="M108" s="69">
        <f t="shared" si="16"/>
        <v>0</v>
      </c>
      <c r="N108" s="69">
        <f>SUM(N107)</f>
        <v>0</v>
      </c>
      <c r="O108" s="69">
        <f t="shared" si="16"/>
        <v>0</v>
      </c>
      <c r="P108" s="91"/>
      <c r="Q108" s="93"/>
      <c r="R108" s="62">
        <f>SUM(D108:O108)</f>
        <v>22167.93</v>
      </c>
      <c r="S108" s="81"/>
      <c r="T108" s="81"/>
      <c r="U108" s="18"/>
      <c r="V108" s="81"/>
      <c r="W108" s="18"/>
      <c r="X108" s="81"/>
      <c r="Y108" s="82"/>
    </row>
    <row r="109" spans="3:25" s="25" customFormat="1" ht="11.25"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6"/>
      <c r="Q109" s="137"/>
      <c r="R109" s="138"/>
      <c r="S109" s="139"/>
      <c r="T109" s="139"/>
      <c r="U109" s="140"/>
      <c r="V109" s="139"/>
      <c r="W109" s="140"/>
      <c r="X109" s="139"/>
      <c r="Y109" s="141"/>
    </row>
    <row r="110" spans="3:25" s="25" customFormat="1" ht="11.25">
      <c r="C110" s="184" t="s">
        <v>237</v>
      </c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6"/>
    </row>
    <row r="111" spans="3:25" s="25" customFormat="1" ht="22.5">
      <c r="C111" s="44" t="s">
        <v>211</v>
      </c>
      <c r="D111" s="64">
        <v>10974.35</v>
      </c>
      <c r="E111" s="64">
        <v>11390.98</v>
      </c>
      <c r="F111" s="64">
        <v>10631.02</v>
      </c>
      <c r="G111" s="64"/>
      <c r="H111" s="64"/>
      <c r="I111" s="64"/>
      <c r="J111" s="64"/>
      <c r="K111" s="64"/>
      <c r="L111" s="64"/>
      <c r="M111" s="64"/>
      <c r="N111" s="64"/>
      <c r="O111" s="170"/>
      <c r="P111" s="171" t="s">
        <v>212</v>
      </c>
      <c r="Q111" s="172" t="s">
        <v>213</v>
      </c>
      <c r="R111" s="62">
        <f>SUM(D111:O111)</f>
        <v>32996.350000000006</v>
      </c>
      <c r="S111" s="89" t="s">
        <v>224</v>
      </c>
      <c r="T111" s="89" t="s">
        <v>223</v>
      </c>
      <c r="U111" s="45" t="s">
        <v>269</v>
      </c>
      <c r="V111" s="89" t="s">
        <v>214</v>
      </c>
      <c r="W111" s="45" t="s">
        <v>61</v>
      </c>
      <c r="X111" s="146" t="s">
        <v>54</v>
      </c>
      <c r="Y111" s="95" t="s">
        <v>55</v>
      </c>
    </row>
    <row r="112" spans="3:25" s="25" customFormat="1" ht="11.25">
      <c r="C112" s="54" t="s">
        <v>0</v>
      </c>
      <c r="D112" s="69">
        <f>SUM(D111)</f>
        <v>10974.35</v>
      </c>
      <c r="E112" s="69">
        <f aca="true" t="shared" si="17" ref="E112:M112">SUM(E111)</f>
        <v>11390.98</v>
      </c>
      <c r="F112" s="69">
        <f t="shared" si="17"/>
        <v>10631.02</v>
      </c>
      <c r="G112" s="69">
        <f t="shared" si="17"/>
        <v>0</v>
      </c>
      <c r="H112" s="69">
        <f t="shared" si="17"/>
        <v>0</v>
      </c>
      <c r="I112" s="69">
        <f t="shared" si="17"/>
        <v>0</v>
      </c>
      <c r="J112" s="69">
        <f t="shared" si="17"/>
        <v>0</v>
      </c>
      <c r="K112" s="69">
        <f t="shared" si="17"/>
        <v>0</v>
      </c>
      <c r="L112" s="69">
        <f t="shared" si="17"/>
        <v>0</v>
      </c>
      <c r="M112" s="69">
        <f t="shared" si="17"/>
        <v>0</v>
      </c>
      <c r="N112" s="69">
        <f>SUM(N111)</f>
        <v>0</v>
      </c>
      <c r="O112" s="69">
        <f>SUM(O111)</f>
        <v>0</v>
      </c>
      <c r="P112" s="91"/>
      <c r="Q112" s="93"/>
      <c r="R112" s="62">
        <f>SUM(D112:O112)</f>
        <v>32996.350000000006</v>
      </c>
      <c r="S112" s="81"/>
      <c r="T112" s="81"/>
      <c r="U112" s="18"/>
      <c r="V112" s="81"/>
      <c r="W112" s="18"/>
      <c r="X112" s="81"/>
      <c r="Y112" s="82"/>
    </row>
    <row r="113" spans="3:25" s="149" customFormat="1" ht="11.25">
      <c r="C113" s="150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9"/>
      <c r="Q113" s="130"/>
      <c r="R113" s="131"/>
      <c r="S113" s="132"/>
      <c r="T113" s="132"/>
      <c r="U113" s="133"/>
      <c r="V113" s="132"/>
      <c r="W113" s="133"/>
      <c r="X113" s="132"/>
      <c r="Y113" s="151"/>
    </row>
    <row r="114" spans="3:25" s="25" customFormat="1" ht="11.25">
      <c r="C114" s="184" t="s">
        <v>254</v>
      </c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6"/>
    </row>
    <row r="115" spans="3:25" s="25" customFormat="1" ht="22.5">
      <c r="C115" s="44" t="s">
        <v>256</v>
      </c>
      <c r="D115" s="64">
        <v>5296.5</v>
      </c>
      <c r="E115" s="64">
        <v>5296.5</v>
      </c>
      <c r="F115" s="64">
        <v>4943.4</v>
      </c>
      <c r="G115" s="64"/>
      <c r="H115" s="64"/>
      <c r="I115" s="64"/>
      <c r="J115" s="64"/>
      <c r="K115" s="64"/>
      <c r="L115" s="64"/>
      <c r="M115" s="64"/>
      <c r="N115" s="170"/>
      <c r="O115" s="170"/>
      <c r="P115" s="171" t="s">
        <v>258</v>
      </c>
      <c r="Q115" s="172" t="s">
        <v>260</v>
      </c>
      <c r="R115" s="62">
        <f>SUM(D115:O115)</f>
        <v>15536.4</v>
      </c>
      <c r="S115" s="89" t="s">
        <v>41</v>
      </c>
      <c r="T115" s="89" t="s">
        <v>261</v>
      </c>
      <c r="U115" s="173" t="s">
        <v>259</v>
      </c>
      <c r="V115" s="89" t="s">
        <v>74</v>
      </c>
      <c r="W115" s="45" t="s">
        <v>61</v>
      </c>
      <c r="X115" s="146" t="s">
        <v>54</v>
      </c>
      <c r="Y115" s="95" t="s">
        <v>55</v>
      </c>
    </row>
    <row r="116" spans="3:25" s="25" customFormat="1" ht="11.25">
      <c r="C116" s="54"/>
      <c r="D116" s="69">
        <f>SUM(D115)</f>
        <v>5296.5</v>
      </c>
      <c r="E116" s="69">
        <f aca="true" t="shared" si="18" ref="E116:M116">SUM(E115)</f>
        <v>5296.5</v>
      </c>
      <c r="F116" s="69">
        <f t="shared" si="18"/>
        <v>4943.4</v>
      </c>
      <c r="G116" s="69">
        <f t="shared" si="18"/>
        <v>0</v>
      </c>
      <c r="H116" s="69">
        <f t="shared" si="18"/>
        <v>0</v>
      </c>
      <c r="I116" s="69">
        <f t="shared" si="18"/>
        <v>0</v>
      </c>
      <c r="J116" s="69">
        <f t="shared" si="18"/>
        <v>0</v>
      </c>
      <c r="K116" s="69">
        <f t="shared" si="18"/>
        <v>0</v>
      </c>
      <c r="L116" s="69">
        <f t="shared" si="18"/>
        <v>0</v>
      </c>
      <c r="M116" s="69">
        <f t="shared" si="18"/>
        <v>0</v>
      </c>
      <c r="N116" s="69">
        <f>SUM(N115)</f>
        <v>0</v>
      </c>
      <c r="O116" s="69">
        <f>SUM(O115)</f>
        <v>0</v>
      </c>
      <c r="P116" s="91"/>
      <c r="Q116" s="93"/>
      <c r="R116" s="62">
        <f>SUM(D116:O116)</f>
        <v>15536.4</v>
      </c>
      <c r="S116" s="81"/>
      <c r="T116" s="81"/>
      <c r="U116" s="18"/>
      <c r="V116" s="81"/>
      <c r="W116" s="18"/>
      <c r="X116" s="81"/>
      <c r="Y116" s="82"/>
    </row>
    <row r="117" spans="3:25" s="149" customFormat="1" ht="11.25">
      <c r="C117" s="150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9"/>
      <c r="Q117" s="130"/>
      <c r="R117" s="131"/>
      <c r="S117" s="132"/>
      <c r="T117" s="132"/>
      <c r="U117" s="133"/>
      <c r="V117" s="132"/>
      <c r="W117" s="133"/>
      <c r="X117" s="132"/>
      <c r="Y117" s="151"/>
    </row>
    <row r="118" spans="3:25" s="165" customFormat="1" ht="11.25">
      <c r="C118" s="180" t="s">
        <v>288</v>
      </c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2"/>
    </row>
    <row r="119" spans="3:25" s="25" customFormat="1" ht="22.5">
      <c r="C119" s="174" t="s">
        <v>294</v>
      </c>
      <c r="D119" s="175">
        <v>0</v>
      </c>
      <c r="E119" s="175">
        <v>0</v>
      </c>
      <c r="F119" s="175">
        <v>0</v>
      </c>
      <c r="G119" s="175"/>
      <c r="H119" s="175"/>
      <c r="I119" s="176"/>
      <c r="J119" s="176"/>
      <c r="K119" s="175"/>
      <c r="L119" s="68"/>
      <c r="M119" s="175"/>
      <c r="N119" s="175"/>
      <c r="O119" s="175"/>
      <c r="P119" s="44" t="s">
        <v>289</v>
      </c>
      <c r="Q119" s="172" t="s">
        <v>290</v>
      </c>
      <c r="R119" s="62">
        <f>SUM(D119:O119)</f>
        <v>0</v>
      </c>
      <c r="S119" s="89" t="s">
        <v>41</v>
      </c>
      <c r="T119" s="89" t="s">
        <v>291</v>
      </c>
      <c r="U119" s="45" t="s">
        <v>292</v>
      </c>
      <c r="V119" s="89" t="s">
        <v>74</v>
      </c>
      <c r="W119" s="45" t="s">
        <v>61</v>
      </c>
      <c r="X119" s="146" t="s">
        <v>54</v>
      </c>
      <c r="Y119" s="95" t="s">
        <v>55</v>
      </c>
    </row>
    <row r="120" spans="3:25" s="149" customFormat="1" ht="11.25">
      <c r="C120" s="54"/>
      <c r="D120" s="69">
        <f>SUM(D119)</f>
        <v>0</v>
      </c>
      <c r="E120" s="69">
        <f aca="true" t="shared" si="19" ref="E120:O120">SUM(E119)</f>
        <v>0</v>
      </c>
      <c r="F120" s="69">
        <f t="shared" si="19"/>
        <v>0</v>
      </c>
      <c r="G120" s="69">
        <f t="shared" si="19"/>
        <v>0</v>
      </c>
      <c r="H120" s="69">
        <f t="shared" si="19"/>
        <v>0</v>
      </c>
      <c r="I120" s="69">
        <f t="shared" si="19"/>
        <v>0</v>
      </c>
      <c r="J120" s="69">
        <f t="shared" si="19"/>
        <v>0</v>
      </c>
      <c r="K120" s="69">
        <f t="shared" si="19"/>
        <v>0</v>
      </c>
      <c r="L120" s="69">
        <f t="shared" si="19"/>
        <v>0</v>
      </c>
      <c r="M120" s="69">
        <f t="shared" si="19"/>
        <v>0</v>
      </c>
      <c r="N120" s="69">
        <f t="shared" si="19"/>
        <v>0</v>
      </c>
      <c r="O120" s="69">
        <f t="shared" si="19"/>
        <v>0</v>
      </c>
      <c r="P120" s="91"/>
      <c r="Q120" s="93"/>
      <c r="R120" s="62">
        <f>SUM(D120:O120)</f>
        <v>0</v>
      </c>
      <c r="S120" s="81"/>
      <c r="T120" s="81"/>
      <c r="U120" s="18"/>
      <c r="V120" s="81"/>
      <c r="W120" s="18"/>
      <c r="X120" s="81"/>
      <c r="Y120" s="82"/>
    </row>
    <row r="121" spans="3:25" s="149" customFormat="1" ht="11.25">
      <c r="C121" s="150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9"/>
      <c r="Q121" s="130"/>
      <c r="R121" s="131"/>
      <c r="S121" s="132"/>
      <c r="T121" s="132"/>
      <c r="U121" s="133"/>
      <c r="V121" s="132"/>
      <c r="W121" s="133"/>
      <c r="X121" s="132"/>
      <c r="Y121" s="151"/>
    </row>
    <row r="122" spans="3:25" s="149" customFormat="1" ht="11.25">
      <c r="C122" s="184" t="s">
        <v>255</v>
      </c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6"/>
    </row>
    <row r="123" spans="3:25" s="25" customFormat="1" ht="22.5">
      <c r="C123" s="44" t="s">
        <v>257</v>
      </c>
      <c r="D123" s="64">
        <v>0</v>
      </c>
      <c r="E123" s="64">
        <v>0</v>
      </c>
      <c r="F123" s="64">
        <v>0</v>
      </c>
      <c r="G123" s="64"/>
      <c r="H123" s="64"/>
      <c r="I123" s="64"/>
      <c r="J123" s="64"/>
      <c r="K123" s="64"/>
      <c r="L123" s="64"/>
      <c r="M123" s="64"/>
      <c r="N123" s="170"/>
      <c r="O123" s="170"/>
      <c r="P123" s="171" t="s">
        <v>262</v>
      </c>
      <c r="Q123" s="177" t="s">
        <v>263</v>
      </c>
      <c r="R123" s="62">
        <f>SUM(D123:O123)</f>
        <v>0</v>
      </c>
      <c r="S123" s="89" t="s">
        <v>264</v>
      </c>
      <c r="T123" s="178" t="s">
        <v>255</v>
      </c>
      <c r="U123" s="179" t="s">
        <v>265</v>
      </c>
      <c r="V123" s="89" t="s">
        <v>74</v>
      </c>
      <c r="W123" s="45" t="s">
        <v>61</v>
      </c>
      <c r="X123" s="146" t="s">
        <v>54</v>
      </c>
      <c r="Y123" s="95" t="s">
        <v>266</v>
      </c>
    </row>
    <row r="124" spans="3:25" s="25" customFormat="1" ht="11.25">
      <c r="C124" s="152" t="s">
        <v>0</v>
      </c>
      <c r="D124" s="153">
        <f>SUM(D123)</f>
        <v>0</v>
      </c>
      <c r="E124" s="153">
        <f aca="true" t="shared" si="20" ref="E124:M124">SUM(E123)</f>
        <v>0</v>
      </c>
      <c r="F124" s="153">
        <f t="shared" si="20"/>
        <v>0</v>
      </c>
      <c r="G124" s="153">
        <f t="shared" si="20"/>
        <v>0</v>
      </c>
      <c r="H124" s="153">
        <f t="shared" si="20"/>
        <v>0</v>
      </c>
      <c r="I124" s="153">
        <f t="shared" si="20"/>
        <v>0</v>
      </c>
      <c r="J124" s="153">
        <f t="shared" si="20"/>
        <v>0</v>
      </c>
      <c r="K124" s="153">
        <f t="shared" si="20"/>
        <v>0</v>
      </c>
      <c r="L124" s="153">
        <f t="shared" si="20"/>
        <v>0</v>
      </c>
      <c r="M124" s="153">
        <f t="shared" si="20"/>
        <v>0</v>
      </c>
      <c r="N124" s="153">
        <f>SUM(N123)</f>
        <v>0</v>
      </c>
      <c r="O124" s="153">
        <f>SUM(O123)</f>
        <v>0</v>
      </c>
      <c r="P124" s="154"/>
      <c r="Q124" s="155"/>
      <c r="R124" s="156">
        <f>SUM(D124:O124)</f>
        <v>0</v>
      </c>
      <c r="S124" s="157"/>
      <c r="T124" s="157"/>
      <c r="U124" s="158"/>
      <c r="V124" s="157"/>
      <c r="W124" s="158"/>
      <c r="X124" s="157"/>
      <c r="Y124" s="159"/>
    </row>
    <row r="125" spans="3:25" ht="12.75">
      <c r="C125" s="193" t="s">
        <v>63</v>
      </c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0">
        <f>SUM(+R112+R108+R104+R100+R96+R92+R88+R84+R80+R76+R71+R67+R63+R59+R55+R50+R44+R16+R116+R120+R124)</f>
        <v>1332501.94</v>
      </c>
      <c r="S125" s="191"/>
      <c r="T125" s="191"/>
      <c r="U125" s="191"/>
      <c r="V125" s="191"/>
      <c r="W125" s="191"/>
      <c r="X125" s="191"/>
      <c r="Y125" s="192"/>
    </row>
    <row r="126" ht="11.25">
      <c r="X126" s="119"/>
    </row>
    <row r="127" spans="3:25" ht="12">
      <c r="C127" s="58"/>
      <c r="D127" s="58"/>
      <c r="E127" s="58"/>
      <c r="F127" s="58"/>
      <c r="G127" s="58"/>
      <c r="H127" s="72"/>
      <c r="I127" s="72"/>
      <c r="J127" s="72"/>
      <c r="K127" s="72"/>
      <c r="L127" s="72"/>
      <c r="M127" s="72"/>
      <c r="N127" s="72"/>
      <c r="O127" s="72"/>
      <c r="P127" s="58"/>
      <c r="Q127" s="58"/>
      <c r="R127" s="58"/>
      <c r="S127" s="58"/>
      <c r="T127" s="58"/>
      <c r="U127" s="160"/>
      <c r="V127" s="106"/>
      <c r="W127" s="49"/>
      <c r="X127" s="58"/>
      <c r="Y127" s="58"/>
    </row>
    <row r="128" spans="1:25" s="50" customFormat="1" ht="15">
      <c r="A128" s="2" t="s">
        <v>64</v>
      </c>
      <c r="B128" s="2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127"/>
      <c r="P128" s="59"/>
      <c r="Q128" s="59"/>
      <c r="R128" s="59"/>
      <c r="S128" s="59"/>
      <c r="T128" s="59"/>
      <c r="U128" s="161"/>
      <c r="V128" s="107"/>
      <c r="W128" s="59"/>
      <c r="X128" s="59"/>
      <c r="Y128" s="118"/>
    </row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</sheetData>
  <sheetProtection/>
  <mergeCells count="25">
    <mergeCell ref="R125:Y125"/>
    <mergeCell ref="C86:Y86"/>
    <mergeCell ref="C73:Y73"/>
    <mergeCell ref="C94:Y94"/>
    <mergeCell ref="C125:Q125"/>
    <mergeCell ref="C110:Y110"/>
    <mergeCell ref="C78:Y78"/>
    <mergeCell ref="C114:Y114"/>
    <mergeCell ref="C122:Y122"/>
    <mergeCell ref="C90:Y90"/>
    <mergeCell ref="C2:Y2"/>
    <mergeCell ref="C65:Y65"/>
    <mergeCell ref="C8:Y8"/>
    <mergeCell ref="C69:Y69"/>
    <mergeCell ref="C82:Y82"/>
    <mergeCell ref="C45:Y45"/>
    <mergeCell ref="C18:Y18"/>
    <mergeCell ref="C118:Y118"/>
    <mergeCell ref="C46:Y46"/>
    <mergeCell ref="C52:Y52"/>
    <mergeCell ref="C57:Y57"/>
    <mergeCell ref="C102:Y102"/>
    <mergeCell ref="C106:Y106"/>
    <mergeCell ref="C61:Y61"/>
    <mergeCell ref="C98:Y98"/>
  </mergeCells>
  <printOptions horizontalCentered="1"/>
  <pageMargins left="0.2362204724409449" right="0.2362204724409449" top="0.11811023622047245" bottom="0.11811023622047245" header="0.11811023622047245" footer="0.11811023622047245"/>
  <pageSetup fitToHeight="0" fitToWidth="1" horizontalDpi="600" verticalDpi="600" orientation="landscape" paperSize="9" scale="62" r:id="rId4"/>
  <rowBreaks count="3" manualBreakCount="3">
    <brk id="42" max="24" man="1"/>
    <brk id="125" max="24" man="1"/>
    <brk id="126" max="2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Contador</cp:lastModifiedBy>
  <cp:lastPrinted>2023-05-05T17:46:29Z</cp:lastPrinted>
  <dcterms:created xsi:type="dcterms:W3CDTF">2011-09-02T13:51:41Z</dcterms:created>
  <dcterms:modified xsi:type="dcterms:W3CDTF">2023-05-05T18:03:49Z</dcterms:modified>
  <cp:category/>
  <cp:version/>
  <cp:contentType/>
  <cp:contentStatus/>
</cp:coreProperties>
</file>