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960" activeTab="0"/>
  </bookViews>
  <sheets>
    <sheet name="Demonstrativo Contábil 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<sst xmlns="http://schemas.openxmlformats.org/spreadsheetml/2006/main" count="51" uniqueCount="51">
  <si>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</si>
  <si>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</si>
  <si>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</si>
  <si>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</si>
  <si>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</si>
  <si>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</si>
  <si>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</si>
  <si>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</si>
  <si>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</si>
  <si>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</si>
  <si>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</si>
  <si>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</si>
  <si>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</si>
  <si>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Repasse Termo Aditivo - adicional (Custeio)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</si>
  <si>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</si>
  <si>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</si>
  <si>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</si>
  <si>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</si>
  <si>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</si>
  <si>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</si>
  <si>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</si>
  <si>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</si>
  <si>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</si>
  <si>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</si>
  <si>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</si>
  <si>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</si>
  <si>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</si>
  <si>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</si>
  <si>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</si>
  <si>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</si>
  <si>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</si>
  <si>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</si>
  <si>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</si>
  <si>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</si>
  <si>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</si>
  <si>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</si>
  <si>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Investimento</t>
  </si>
  <si>
    <t>Equipamentos</t>
  </si>
  <si>
    <t>Móveis e Utensílios</t>
  </si>
  <si>
    <t>DEMONSTRATIVO CONTÁBIL OPERACIONAL</t>
  </si>
  <si>
    <t>MESES</t>
  </si>
  <si>
    <t xml:space="preserve">Receitas </t>
  </si>
  <si>
    <t>Repasse Contrato de Gestão</t>
  </si>
  <si>
    <t>Total das Receitas (1)</t>
  </si>
  <si>
    <t>Total das Despesas (2)</t>
  </si>
  <si>
    <t>Total Investimento (3)</t>
  </si>
  <si>
    <t>TOTAL GERAL DESPESAS (2 + 3)</t>
  </si>
  <si>
    <t>RESULTADO (Total das Receitas - Total Geral das Despesas)</t>
  </si>
  <si>
    <t>AME BOTUCATU - Período: De 01 até 12/2018</t>
  </si>
  <si>
    <t>Obras e Instalações</t>
  </si>
  <si>
    <t>Intangível (Direito e uso)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</si>
</sst>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"/>
      <family val="3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ourier"/>
      <family val="3"/>
    </font>
    <font>
      <b/>
      <i/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43" fontId="0" fillId="0" borderId="10" xfId="60" applyFont="1" applyBorder="1" applyAlignment="1">
      <alignment wrapText="1"/>
    </xf>
    <xf numFmtId="43" fontId="0" fillId="0" borderId="10" xfId="60" applyFont="1" applyBorder="1" applyAlignment="1">
      <alignment horizontal="right" wrapText="1"/>
    </xf>
    <xf numFmtId="43" fontId="37" fillId="0" borderId="10" xfId="60" applyFont="1" applyBorder="1" applyAlignment="1">
      <alignment horizontal="right" wrapText="1"/>
    </xf>
    <xf numFmtId="43" fontId="0" fillId="0" borderId="0" xfId="60" applyFont="1" applyAlignment="1">
      <alignment/>
    </xf>
    <xf numFmtId="43" fontId="37" fillId="2" borderId="10" xfId="60" applyFont="1" applyFill="1" applyBorder="1" applyAlignment="1">
      <alignment wrapText="1"/>
    </xf>
    <xf numFmtId="43" fontId="37" fillId="2" borderId="10" xfId="60" applyFont="1" applyFill="1" applyBorder="1" applyAlignment="1">
      <alignment horizontal="right" wrapText="1"/>
    </xf>
    <xf numFmtId="43" fontId="37" fillId="0" borderId="0" xfId="60" applyFont="1" applyBorder="1" applyAlignment="1">
      <alignment wrapText="1"/>
    </xf>
    <xf numFmtId="43" fontId="37" fillId="0" borderId="0" xfId="60" applyFont="1" applyBorder="1" applyAlignment="1">
      <alignment horizontal="right" wrapText="1"/>
    </xf>
    <xf numFmtId="43" fontId="40" fillId="0" borderId="0" xfId="60" applyFont="1" applyBorder="1" applyAlignment="1">
      <alignment wrapText="1"/>
    </xf>
    <xf numFmtId="43" fontId="0" fillId="0" borderId="0" xfId="60" applyFont="1" applyBorder="1" applyAlignment="1">
      <alignment horizontal="center" wrapText="1"/>
    </xf>
    <xf numFmtId="43" fontId="37" fillId="0" borderId="10" xfId="60" applyFont="1" applyBorder="1" applyAlignment="1">
      <alignment wrapText="1"/>
    </xf>
    <xf numFmtId="43" fontId="0" fillId="0" borderId="0" xfId="60" applyFont="1" applyBorder="1" applyAlignment="1">
      <alignment/>
    </xf>
    <xf numFmtId="43" fontId="37" fillId="7" borderId="10" xfId="60" applyFont="1" applyFill="1" applyBorder="1" applyAlignment="1">
      <alignment wrapText="1"/>
    </xf>
    <xf numFmtId="43" fontId="37" fillId="7" borderId="10" xfId="60" applyFont="1" applyFill="1" applyBorder="1" applyAlignment="1">
      <alignment horizontal="right" wrapText="1"/>
    </xf>
    <xf numFmtId="43" fontId="37" fillId="0" borderId="11" xfId="60" applyFont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43" fontId="37" fillId="0" borderId="12" xfId="60" applyFont="1" applyBorder="1" applyAlignment="1">
      <alignment horizontal="center" wrapText="1"/>
    </xf>
    <xf numFmtId="43" fontId="37" fillId="0" borderId="0" xfId="60" applyFont="1" applyBorder="1" applyAlignment="1">
      <alignment horizontal="center" wrapText="1"/>
    </xf>
    <xf numFmtId="43" fontId="37" fillId="0" borderId="13" xfId="6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0</xdr:rowOff>
    </xdr:from>
    <xdr:to>
      <xdr:col>7</xdr:col>
      <xdr:colOff>9525</xdr:colOff>
      <xdr:row>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="90" zoomScaleNormal="90" zoomScalePageLayoutView="0" workbookViewId="0" topLeftCell="A1">
      <selection activeCell="D51" sqref="D51"/>
    </sheetView>
  </sheetViews>
  <sheetFormatPr defaultColWidth="9.140625" defaultRowHeight="15"/>
  <cols>
    <col min="1" max="1" width="41.140625" style="0" customWidth="1"/>
    <col min="2" max="2" width="12.57421875" style="0" bestFit="1" customWidth="1"/>
    <col min="3" max="7" width="11.7109375" style="0" customWidth="1"/>
    <col min="8" max="8" width="13.421875" style="0" bestFit="1" customWidth="1"/>
    <col min="9" max="13" width="11.7109375" style="0" customWidth="1"/>
    <col min="14" max="14" width="13.421875" style="0" bestFit="1" customWidth="1"/>
  </cols>
  <sheetData>
    <row r="1" ht="15">
      <c r="C1" s="2"/>
    </row>
    <row r="2" ht="15">
      <c r="C2" s="2"/>
    </row>
    <row r="3" ht="15">
      <c r="C3" s="2"/>
    </row>
    <row r="5" spans="1:14" ht="15" customHeight="1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>
      <c r="A6" s="24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>
      <c r="A8" s="3" t="s">
        <v>40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</row>
    <row r="9" spans="1:14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4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12" customFormat="1" ht="15" customHeight="1">
      <c r="A11" s="9" t="s">
        <v>42</v>
      </c>
      <c r="B11" s="10">
        <v>0</v>
      </c>
      <c r="C11" s="10">
        <v>0</v>
      </c>
      <c r="D11" s="10">
        <v>0</v>
      </c>
      <c r="E11" s="10">
        <v>702584.42</v>
      </c>
      <c r="F11" s="10">
        <v>702584.42</v>
      </c>
      <c r="G11" s="10">
        <v>300697.65</v>
      </c>
      <c r="H11" s="10">
        <v>516247.76</v>
      </c>
      <c r="I11" s="10">
        <v>516247.76</v>
      </c>
      <c r="J11" s="10">
        <v>661395.31</v>
      </c>
      <c r="K11" s="10">
        <v>661395.31</v>
      </c>
      <c r="L11" s="10">
        <v>661395.31</v>
      </c>
      <c r="M11" s="10">
        <v>661395.31</v>
      </c>
      <c r="N11" s="23">
        <f>SUM(B11:M11)</f>
        <v>5383943.25</v>
      </c>
    </row>
    <row r="12" spans="1:14" s="12" customFormat="1" ht="15" customHeight="1">
      <c r="A12" s="9" t="s">
        <v>13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3">
        <f>SUM(B12:M12)</f>
        <v>0</v>
      </c>
    </row>
    <row r="13" spans="1:14" s="12" customFormat="1" ht="15" customHeight="1">
      <c r="A13" s="9" t="s">
        <v>14</v>
      </c>
      <c r="B13" s="10">
        <v>0</v>
      </c>
      <c r="C13" s="10">
        <v>0</v>
      </c>
      <c r="D13" s="10">
        <v>0</v>
      </c>
      <c r="E13" s="10">
        <v>903.57</v>
      </c>
      <c r="F13" s="10">
        <v>622.81</v>
      </c>
      <c r="G13" s="10">
        <v>1087.56</v>
      </c>
      <c r="H13" s="10">
        <v>1591.66</v>
      </c>
      <c r="I13" s="10">
        <v>1259.47</v>
      </c>
      <c r="J13" s="10">
        <v>759.55</v>
      </c>
      <c r="K13" s="10">
        <v>715.05</v>
      </c>
      <c r="L13" s="10">
        <v>625</v>
      </c>
      <c r="M13" s="10">
        <v>691.36</v>
      </c>
      <c r="N13" s="23">
        <f>SUM(B13:M13)</f>
        <v>8256.03</v>
      </c>
    </row>
    <row r="14" spans="1:14" s="12" customFormat="1" ht="15" customHeight="1">
      <c r="A14" s="9" t="s">
        <v>15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23">
        <f>SUM(B14:M14)</f>
        <v>0</v>
      </c>
    </row>
    <row r="15" spans="1:14" s="12" customFormat="1" ht="15" customHeight="1">
      <c r="A15" s="13" t="s">
        <v>43</v>
      </c>
      <c r="B15" s="14">
        <f>SUM(B11:B14)</f>
        <v>0</v>
      </c>
      <c r="C15" s="14">
        <f aca="true" t="shared" si="0" ref="C15:N15">SUM(C11:C14)</f>
        <v>0</v>
      </c>
      <c r="D15" s="14">
        <f t="shared" si="0"/>
        <v>0</v>
      </c>
      <c r="E15" s="14">
        <f t="shared" si="0"/>
        <v>703487.99</v>
      </c>
      <c r="F15" s="14">
        <f t="shared" si="0"/>
        <v>703207.2300000001</v>
      </c>
      <c r="G15" s="14">
        <f t="shared" si="0"/>
        <v>301785.21</v>
      </c>
      <c r="H15" s="14">
        <f t="shared" si="0"/>
        <v>517839.42</v>
      </c>
      <c r="I15" s="14">
        <f t="shared" si="0"/>
        <v>517507.23</v>
      </c>
      <c r="J15" s="14">
        <f t="shared" si="0"/>
        <v>662154.8600000001</v>
      </c>
      <c r="K15" s="14">
        <f t="shared" si="0"/>
        <v>662110.3600000001</v>
      </c>
      <c r="L15" s="14">
        <f t="shared" si="0"/>
        <v>662020.31</v>
      </c>
      <c r="M15" s="14">
        <f t="shared" si="0"/>
        <v>662086.67</v>
      </c>
      <c r="N15" s="14">
        <f t="shared" si="0"/>
        <v>5392199.28</v>
      </c>
    </row>
    <row r="16" spans="1:14" s="12" customFormat="1" ht="1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12" customFormat="1" ht="15" customHeight="1">
      <c r="A17" s="17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12" customFormat="1" ht="15" customHeight="1">
      <c r="A18" s="19" t="s">
        <v>17</v>
      </c>
      <c r="B18" s="11">
        <f>SUM(B19:B20)</f>
        <v>0</v>
      </c>
      <c r="C18" s="11">
        <f>SUM(C19:C20)</f>
        <v>0</v>
      </c>
      <c r="D18" s="11">
        <f>SUM(D19:D20)</f>
        <v>0</v>
      </c>
      <c r="E18" s="11">
        <f>SUM(E19:E20)</f>
        <v>0</v>
      </c>
      <c r="F18" s="11">
        <f>SUM(F19:F20)+F21+F24+F25</f>
        <v>82764.32</v>
      </c>
      <c r="G18" s="11">
        <f aca="true" t="shared" si="1" ref="G18:M18">SUM(G19:G20)+G21+G24+G25</f>
        <v>223064.16</v>
      </c>
      <c r="H18" s="11">
        <f t="shared" si="1"/>
        <v>233518.00999999998</v>
      </c>
      <c r="I18" s="11">
        <f t="shared" si="1"/>
        <v>240524.94</v>
      </c>
      <c r="J18" s="11">
        <f t="shared" si="1"/>
        <v>258405.21999999997</v>
      </c>
      <c r="K18" s="11">
        <f t="shared" si="1"/>
        <v>269384.13999999996</v>
      </c>
      <c r="L18" s="11">
        <f t="shared" si="1"/>
        <v>272245.08999999997</v>
      </c>
      <c r="M18" s="11">
        <f t="shared" si="1"/>
        <v>271436.76</v>
      </c>
      <c r="N18" s="23">
        <f>SUM(B18:M18)</f>
        <v>1851342.64</v>
      </c>
    </row>
    <row r="19" spans="1:14" s="12" customFormat="1" ht="15" customHeight="1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37501.23</v>
      </c>
      <c r="G19" s="10">
        <v>157957.1</v>
      </c>
      <c r="H19" s="10">
        <v>177545.38</v>
      </c>
      <c r="I19" s="10">
        <v>192609.94</v>
      </c>
      <c r="J19" s="10">
        <v>195886.94</v>
      </c>
      <c r="K19" s="10">
        <v>203388.27</v>
      </c>
      <c r="L19" s="10">
        <v>207534.65</v>
      </c>
      <c r="M19" s="10">
        <v>207291.88</v>
      </c>
      <c r="N19" s="23">
        <f aca="true" t="shared" si="2" ref="N19:N36">SUM(B19:M19)</f>
        <v>1379715.3900000001</v>
      </c>
    </row>
    <row r="20" spans="1:14" s="12" customFormat="1" ht="15" customHeight="1">
      <c r="A20" s="9" t="s">
        <v>19</v>
      </c>
      <c r="B20" s="10">
        <v>0</v>
      </c>
      <c r="C20" s="10">
        <v>0</v>
      </c>
      <c r="D20" s="10">
        <v>0</v>
      </c>
      <c r="E20" s="10">
        <v>0</v>
      </c>
      <c r="F20" s="10">
        <v>3375.09</v>
      </c>
      <c r="G20" s="10">
        <v>13704.53</v>
      </c>
      <c r="H20" s="10">
        <v>15413.34</v>
      </c>
      <c r="I20" s="10">
        <v>16775.71</v>
      </c>
      <c r="J20" s="10">
        <v>17065.74</v>
      </c>
      <c r="K20" s="10">
        <v>17733.74</v>
      </c>
      <c r="L20" s="10">
        <v>17866.64</v>
      </c>
      <c r="M20" s="10">
        <v>17919.18</v>
      </c>
      <c r="N20" s="23">
        <f t="shared" si="2"/>
        <v>119853.97</v>
      </c>
    </row>
    <row r="21" spans="1:14" s="12" customFormat="1" ht="15" customHeight="1">
      <c r="A21" s="19" t="s">
        <v>20</v>
      </c>
      <c r="B21" s="11">
        <f>SUM(B22:B23)</f>
        <v>0</v>
      </c>
      <c r="C21" s="11">
        <f aca="true" t="shared" si="3" ref="C21:M21">SUM(C22:C23)</f>
        <v>0</v>
      </c>
      <c r="D21" s="11">
        <f t="shared" si="3"/>
        <v>0</v>
      </c>
      <c r="E21" s="11">
        <f t="shared" si="3"/>
        <v>0</v>
      </c>
      <c r="F21" s="11">
        <f t="shared" si="3"/>
        <v>41888</v>
      </c>
      <c r="G21" s="11">
        <f t="shared" si="3"/>
        <v>51402.53</v>
      </c>
      <c r="H21" s="11">
        <f>SUM(H22:H23)</f>
        <v>37381.39</v>
      </c>
      <c r="I21" s="11">
        <f t="shared" si="3"/>
        <v>27591.03</v>
      </c>
      <c r="J21" s="11">
        <f t="shared" si="3"/>
        <v>40677.61</v>
      </c>
      <c r="K21" s="11">
        <f t="shared" si="3"/>
        <v>43024.32</v>
      </c>
      <c r="L21" s="11">
        <f t="shared" si="3"/>
        <v>41375.25</v>
      </c>
      <c r="M21" s="11">
        <f t="shared" si="3"/>
        <v>41282.71</v>
      </c>
      <c r="N21" s="23">
        <f t="shared" si="2"/>
        <v>324622.84</v>
      </c>
    </row>
    <row r="22" spans="1:14" s="12" customFormat="1" ht="15" customHeight="1">
      <c r="A22" s="9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9889.78</v>
      </c>
      <c r="G22" s="10">
        <v>18044.7</v>
      </c>
      <c r="H22" s="10">
        <v>16038.69</v>
      </c>
      <c r="I22" s="10">
        <v>16814.54</v>
      </c>
      <c r="J22" s="10">
        <v>17716.14</v>
      </c>
      <c r="K22" s="10">
        <v>18179.29</v>
      </c>
      <c r="L22" s="10">
        <v>18087.92</v>
      </c>
      <c r="M22" s="10">
        <v>16451.73</v>
      </c>
      <c r="N22" s="23">
        <f t="shared" si="2"/>
        <v>131222.79</v>
      </c>
    </row>
    <row r="23" spans="1:14" s="12" customFormat="1" ht="15" customHeight="1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31998.22</v>
      </c>
      <c r="G23" s="10">
        <v>33357.83</v>
      </c>
      <c r="H23" s="10">
        <v>21342.7</v>
      </c>
      <c r="I23" s="10">
        <v>10776.49</v>
      </c>
      <c r="J23" s="10">
        <v>22961.47</v>
      </c>
      <c r="K23" s="10">
        <v>24845.03</v>
      </c>
      <c r="L23" s="10">
        <v>23287.33</v>
      </c>
      <c r="M23" s="10">
        <v>24830.98</v>
      </c>
      <c r="N23" s="23">
        <f t="shared" si="2"/>
        <v>193400.05000000002</v>
      </c>
    </row>
    <row r="24" spans="1:14" s="12" customFormat="1" ht="15" customHeight="1">
      <c r="A24" s="9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3177.9</v>
      </c>
      <c r="I24" s="10">
        <v>3548.26</v>
      </c>
      <c r="J24" s="10">
        <v>4774.93</v>
      </c>
      <c r="K24" s="10">
        <v>5237.81</v>
      </c>
      <c r="L24" s="10">
        <v>5468.55</v>
      </c>
      <c r="M24" s="10">
        <v>4942.99</v>
      </c>
      <c r="N24" s="23">
        <f t="shared" si="2"/>
        <v>27150.440000000002</v>
      </c>
    </row>
    <row r="25" spans="1:14" s="12" customFormat="1" ht="15" customHeight="1">
      <c r="A25" s="9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3">
        <f t="shared" si="2"/>
        <v>0</v>
      </c>
    </row>
    <row r="26" spans="1:14" s="12" customFormat="1" ht="15" customHeight="1">
      <c r="A26" s="19" t="s">
        <v>25</v>
      </c>
      <c r="B26" s="11">
        <f>B27+B30</f>
        <v>0</v>
      </c>
      <c r="C26" s="11">
        <f aca="true" t="shared" si="4" ref="C26:M26">C27+C30</f>
        <v>0</v>
      </c>
      <c r="D26" s="11">
        <f t="shared" si="4"/>
        <v>0</v>
      </c>
      <c r="E26" s="11">
        <f t="shared" si="4"/>
        <v>829</v>
      </c>
      <c r="F26" s="11">
        <f t="shared" si="4"/>
        <v>8407.7</v>
      </c>
      <c r="G26" s="11">
        <f t="shared" si="4"/>
        <v>158220.59</v>
      </c>
      <c r="H26" s="11">
        <f t="shared" si="4"/>
        <v>296476.3</v>
      </c>
      <c r="I26" s="11">
        <f t="shared" si="4"/>
        <v>375402.39</v>
      </c>
      <c r="J26" s="11">
        <f t="shared" si="4"/>
        <v>389422.77</v>
      </c>
      <c r="K26" s="11">
        <f t="shared" si="4"/>
        <v>339142.89</v>
      </c>
      <c r="L26" s="11">
        <f t="shared" si="4"/>
        <v>347885.06</v>
      </c>
      <c r="M26" s="11">
        <f t="shared" si="4"/>
        <v>327702.45</v>
      </c>
      <c r="N26" s="23">
        <f t="shared" si="2"/>
        <v>2243489.1500000004</v>
      </c>
    </row>
    <row r="27" spans="1:14" s="12" customFormat="1" ht="15" customHeight="1">
      <c r="A27" s="19" t="s">
        <v>26</v>
      </c>
      <c r="B27" s="11">
        <f>SUM(B28:B29)</f>
        <v>0</v>
      </c>
      <c r="C27" s="11">
        <f aca="true" t="shared" si="5" ref="C27:M27">SUM(C28:C29)</f>
        <v>0</v>
      </c>
      <c r="D27" s="11">
        <f t="shared" si="5"/>
        <v>0</v>
      </c>
      <c r="E27" s="11">
        <f>SUM(E28:E29)</f>
        <v>0</v>
      </c>
      <c r="F27" s="11">
        <f t="shared" si="5"/>
        <v>0</v>
      </c>
      <c r="G27" s="11">
        <f t="shared" si="5"/>
        <v>117397.81</v>
      </c>
      <c r="H27" s="11">
        <f t="shared" si="5"/>
        <v>227949.29</v>
      </c>
      <c r="I27" s="11">
        <f t="shared" si="5"/>
        <v>303733.59</v>
      </c>
      <c r="J27" s="11">
        <f t="shared" si="5"/>
        <v>328535.55</v>
      </c>
      <c r="K27" s="11">
        <f t="shared" si="5"/>
        <v>278976.69</v>
      </c>
      <c r="L27" s="11">
        <f t="shared" si="5"/>
        <v>286105.7</v>
      </c>
      <c r="M27" s="11">
        <f t="shared" si="5"/>
        <v>263791.89</v>
      </c>
      <c r="N27" s="23">
        <f t="shared" si="2"/>
        <v>1806490.52</v>
      </c>
    </row>
    <row r="28" spans="1:14" s="12" customFormat="1" ht="15" customHeight="1">
      <c r="A28" s="9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117397.81</v>
      </c>
      <c r="H28" s="10">
        <v>227949.29</v>
      </c>
      <c r="I28" s="10">
        <v>303733.59</v>
      </c>
      <c r="J28" s="10">
        <v>328535.55</v>
      </c>
      <c r="K28" s="10">
        <v>278976.69</v>
      </c>
      <c r="L28" s="10">
        <v>286105.7</v>
      </c>
      <c r="M28" s="10">
        <v>263791.89</v>
      </c>
      <c r="N28" s="23">
        <f t="shared" si="2"/>
        <v>1806490.52</v>
      </c>
    </row>
    <row r="29" spans="1:14" s="12" customFormat="1" ht="15" customHeight="1">
      <c r="A29" s="9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3">
        <f t="shared" si="2"/>
        <v>0</v>
      </c>
    </row>
    <row r="30" spans="1:14" s="12" customFormat="1" ht="15" customHeight="1">
      <c r="A30" s="19" t="s">
        <v>29</v>
      </c>
      <c r="B30" s="10">
        <v>0</v>
      </c>
      <c r="C30" s="10">
        <v>0</v>
      </c>
      <c r="D30" s="10">
        <v>0</v>
      </c>
      <c r="E30" s="10">
        <v>829</v>
      </c>
      <c r="F30" s="10">
        <v>8407.7</v>
      </c>
      <c r="G30" s="10">
        <v>40822.78</v>
      </c>
      <c r="H30" s="10">
        <v>68527.01</v>
      </c>
      <c r="I30" s="10">
        <v>71668.8</v>
      </c>
      <c r="J30" s="10">
        <v>60887.22</v>
      </c>
      <c r="K30" s="10">
        <v>60166.2</v>
      </c>
      <c r="L30" s="10">
        <v>61779.36</v>
      </c>
      <c r="M30" s="10">
        <v>63910.56</v>
      </c>
      <c r="N30" s="23">
        <f t="shared" si="2"/>
        <v>436998.62999999995</v>
      </c>
    </row>
    <row r="31" spans="1:14" s="12" customFormat="1" ht="15" customHeight="1">
      <c r="A31" s="19" t="s">
        <v>30</v>
      </c>
      <c r="B31" s="11">
        <f>SUM(B32:B33)</f>
        <v>0</v>
      </c>
      <c r="C31" s="11">
        <f aca="true" t="shared" si="6" ref="C31:M31">SUM(C32:C33)</f>
        <v>0</v>
      </c>
      <c r="D31" s="11">
        <f t="shared" si="6"/>
        <v>0</v>
      </c>
      <c r="E31" s="11">
        <f t="shared" si="6"/>
        <v>0</v>
      </c>
      <c r="F31" s="11">
        <f t="shared" si="6"/>
        <v>474.7</v>
      </c>
      <c r="G31" s="11">
        <f t="shared" si="6"/>
        <v>24544.03</v>
      </c>
      <c r="H31" s="11">
        <f t="shared" si="6"/>
        <v>114775.06</v>
      </c>
      <c r="I31" s="11">
        <f t="shared" si="6"/>
        <v>175954.14</v>
      </c>
      <c r="J31" s="11">
        <f t="shared" si="6"/>
        <v>62691.56</v>
      </c>
      <c r="K31" s="11">
        <f t="shared" si="6"/>
        <v>50028.42999999999</v>
      </c>
      <c r="L31" s="11">
        <f t="shared" si="6"/>
        <v>79711.23000000001</v>
      </c>
      <c r="M31" s="11">
        <f t="shared" si="6"/>
        <v>12183.36</v>
      </c>
      <c r="N31" s="23">
        <f t="shared" si="2"/>
        <v>520362.51</v>
      </c>
    </row>
    <row r="32" spans="1:14" s="12" customFormat="1" ht="15" customHeight="1">
      <c r="A32" s="9" t="s">
        <v>31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6673.94</v>
      </c>
      <c r="H32" s="10">
        <v>104091.41</v>
      </c>
      <c r="I32" s="10">
        <v>135587.28</v>
      </c>
      <c r="J32" s="10">
        <v>53310.53</v>
      </c>
      <c r="K32" s="10">
        <v>39439.88</v>
      </c>
      <c r="L32" s="10">
        <v>44402.32</v>
      </c>
      <c r="M32" s="10">
        <v>2567.32</v>
      </c>
      <c r="N32" s="23">
        <f t="shared" si="2"/>
        <v>386072.68000000005</v>
      </c>
    </row>
    <row r="33" spans="1:14" s="12" customFormat="1" ht="15" customHeight="1">
      <c r="A33" s="9" t="s">
        <v>32</v>
      </c>
      <c r="B33" s="10">
        <v>0</v>
      </c>
      <c r="C33" s="10">
        <v>0</v>
      </c>
      <c r="D33" s="10">
        <v>0</v>
      </c>
      <c r="E33" s="10">
        <v>0</v>
      </c>
      <c r="F33" s="10">
        <v>474.7</v>
      </c>
      <c r="G33" s="10">
        <v>17870.09</v>
      </c>
      <c r="H33" s="10">
        <v>10683.65</v>
      </c>
      <c r="I33" s="10">
        <v>40366.86</v>
      </c>
      <c r="J33" s="10">
        <v>9381.03</v>
      </c>
      <c r="K33" s="10">
        <v>10588.55</v>
      </c>
      <c r="L33" s="10">
        <v>35308.91</v>
      </c>
      <c r="M33" s="10">
        <v>9616.04</v>
      </c>
      <c r="N33" s="23">
        <f t="shared" si="2"/>
        <v>134289.83000000002</v>
      </c>
    </row>
    <row r="34" spans="1:14" s="12" customFormat="1" ht="15" customHeight="1">
      <c r="A34" s="9" t="s">
        <v>33</v>
      </c>
      <c r="B34" s="10">
        <v>0</v>
      </c>
      <c r="C34" s="10">
        <v>0</v>
      </c>
      <c r="D34" s="10">
        <v>0</v>
      </c>
      <c r="E34" s="10">
        <v>0</v>
      </c>
      <c r="F34" s="10">
        <v>12982.99</v>
      </c>
      <c r="G34" s="10">
        <v>26544.84</v>
      </c>
      <c r="H34" s="10">
        <v>20681.21</v>
      </c>
      <c r="I34" s="10">
        <v>23153.77</v>
      </c>
      <c r="J34" s="10">
        <v>20598.27</v>
      </c>
      <c r="K34" s="10">
        <v>21045.25</v>
      </c>
      <c r="L34" s="10">
        <v>19730.91</v>
      </c>
      <c r="M34" s="10">
        <v>19989.56</v>
      </c>
      <c r="N34" s="23">
        <f t="shared" si="2"/>
        <v>164726.8</v>
      </c>
    </row>
    <row r="35" spans="1:14" s="12" customFormat="1" ht="15" customHeight="1">
      <c r="A35" s="9" t="s">
        <v>34</v>
      </c>
      <c r="B35" s="10">
        <v>0</v>
      </c>
      <c r="C35" s="10">
        <v>0</v>
      </c>
      <c r="D35" s="10">
        <v>0</v>
      </c>
      <c r="E35" s="10">
        <v>5079.55</v>
      </c>
      <c r="F35" s="10">
        <v>19117.71</v>
      </c>
      <c r="G35" s="10">
        <v>8018.88</v>
      </c>
      <c r="H35" s="10">
        <v>6536.52</v>
      </c>
      <c r="I35" s="10">
        <v>10071.52</v>
      </c>
      <c r="J35" s="10">
        <v>5002.5</v>
      </c>
      <c r="K35" s="10">
        <v>3666.6</v>
      </c>
      <c r="L35" s="10">
        <v>6064.64</v>
      </c>
      <c r="M35" s="10">
        <v>2596.46</v>
      </c>
      <c r="N35" s="23">
        <f t="shared" si="2"/>
        <v>66154.38</v>
      </c>
    </row>
    <row r="36" spans="1:14" s="12" customFormat="1" ht="15" customHeight="1">
      <c r="A36" s="9" t="s">
        <v>35</v>
      </c>
      <c r="B36" s="10">
        <v>0</v>
      </c>
      <c r="C36" s="10">
        <v>0</v>
      </c>
      <c r="D36" s="10">
        <v>0</v>
      </c>
      <c r="E36" s="10">
        <v>481.37</v>
      </c>
      <c r="F36" s="10">
        <v>553.79</v>
      </c>
      <c r="G36" s="10">
        <v>776.32</v>
      </c>
      <c r="H36" s="10">
        <v>1292.8</v>
      </c>
      <c r="I36" s="10">
        <v>1544.27</v>
      </c>
      <c r="J36" s="10">
        <v>667.27</v>
      </c>
      <c r="K36" s="10">
        <v>896.87</v>
      </c>
      <c r="L36" s="10">
        <v>1192.8</v>
      </c>
      <c r="M36" s="10">
        <v>1158.27</v>
      </c>
      <c r="N36" s="23">
        <f t="shared" si="2"/>
        <v>8563.76</v>
      </c>
    </row>
    <row r="37" spans="1:14" s="12" customFormat="1" ht="15" customHeight="1">
      <c r="A37" s="19" t="s">
        <v>44</v>
      </c>
      <c r="B37" s="11">
        <f>B18+B26+B31+B34+B35+B36</f>
        <v>0</v>
      </c>
      <c r="C37" s="11">
        <f aca="true" t="shared" si="7" ref="C37:M37">C18+C26+C31+C34+C35+C36</f>
        <v>0</v>
      </c>
      <c r="D37" s="11">
        <f t="shared" si="7"/>
        <v>0</v>
      </c>
      <c r="E37" s="11">
        <f t="shared" si="7"/>
        <v>6389.92</v>
      </c>
      <c r="F37" s="11">
        <f t="shared" si="7"/>
        <v>124301.21</v>
      </c>
      <c r="G37" s="11">
        <f t="shared" si="7"/>
        <v>441168.82000000007</v>
      </c>
      <c r="H37" s="11">
        <f t="shared" si="7"/>
        <v>673279.8999999999</v>
      </c>
      <c r="I37" s="11">
        <f t="shared" si="7"/>
        <v>826651.0300000001</v>
      </c>
      <c r="J37" s="11">
        <f t="shared" si="7"/>
        <v>736787.5900000001</v>
      </c>
      <c r="K37" s="11">
        <f t="shared" si="7"/>
        <v>684164.1799999999</v>
      </c>
      <c r="L37" s="11">
        <f t="shared" si="7"/>
        <v>726829.73</v>
      </c>
      <c r="M37" s="11">
        <f t="shared" si="7"/>
        <v>635066.86</v>
      </c>
      <c r="N37" s="23">
        <f>N18+N26+N31+N34+N35+N36</f>
        <v>4854639.239999999</v>
      </c>
    </row>
    <row r="38" spans="1:14" s="20" customFormat="1" ht="1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20" customFormat="1" ht="15" customHeight="1">
      <c r="A39" s="17" t="s">
        <v>36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2" customFormat="1" ht="15" customHeight="1">
      <c r="A40" s="9" t="s">
        <v>37</v>
      </c>
      <c r="B40" s="10">
        <v>0</v>
      </c>
      <c r="C40" s="10">
        <v>0</v>
      </c>
      <c r="D40" s="10">
        <v>0</v>
      </c>
      <c r="E40" s="10">
        <v>398902</v>
      </c>
      <c r="F40" s="10">
        <v>90885</v>
      </c>
      <c r="G40" s="10">
        <v>38910</v>
      </c>
      <c r="H40" s="10">
        <v>298596.04</v>
      </c>
      <c r="I40" s="10">
        <v>8620</v>
      </c>
      <c r="J40" s="10">
        <v>26683</v>
      </c>
      <c r="K40" s="10">
        <v>2700</v>
      </c>
      <c r="L40" s="10">
        <v>2088.02</v>
      </c>
      <c r="M40" s="10">
        <v>0</v>
      </c>
      <c r="N40" s="11">
        <f>SUM(B40:M40)</f>
        <v>867384.06</v>
      </c>
    </row>
    <row r="41" spans="1:14" s="12" customFormat="1" ht="15" customHeight="1">
      <c r="A41" s="9" t="s">
        <v>38</v>
      </c>
      <c r="B41" s="10">
        <v>0</v>
      </c>
      <c r="C41" s="10">
        <v>0</v>
      </c>
      <c r="D41" s="10">
        <v>0</v>
      </c>
      <c r="E41" s="10">
        <v>0</v>
      </c>
      <c r="F41" s="10">
        <v>30673.7</v>
      </c>
      <c r="G41" s="10">
        <v>0</v>
      </c>
      <c r="H41" s="10">
        <v>154.9</v>
      </c>
      <c r="I41" s="10">
        <v>1881.5</v>
      </c>
      <c r="J41" s="10">
        <v>2972.7</v>
      </c>
      <c r="K41" s="10">
        <v>0</v>
      </c>
      <c r="L41" s="10">
        <v>0</v>
      </c>
      <c r="M41" s="10">
        <v>0</v>
      </c>
      <c r="N41" s="11">
        <f>SUM(B41:M41)</f>
        <v>35682.8</v>
      </c>
    </row>
    <row r="42" spans="1:14" s="12" customFormat="1" ht="15" customHeight="1">
      <c r="A42" s="9" t="s">
        <v>49</v>
      </c>
      <c r="B42" s="10">
        <v>0</v>
      </c>
      <c r="C42" s="10">
        <v>0</v>
      </c>
      <c r="D42" s="10">
        <v>0</v>
      </c>
      <c r="E42" s="10">
        <v>0</v>
      </c>
      <c r="F42" s="10">
        <v>26786.72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>SUM(B42:M42)</f>
        <v>26786.72</v>
      </c>
    </row>
    <row r="43" spans="1:14" s="12" customFormat="1" ht="15" customHeight="1">
      <c r="A43" s="9" t="s">
        <v>50</v>
      </c>
      <c r="B43" s="10">
        <v>0</v>
      </c>
      <c r="C43" s="10">
        <v>0</v>
      </c>
      <c r="D43" s="10">
        <v>0</v>
      </c>
      <c r="E43" s="10">
        <v>0</v>
      </c>
      <c r="F43" s="10">
        <v>99350</v>
      </c>
      <c r="G43" s="10">
        <v>95050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>SUM(B43:M43)</f>
        <v>194400</v>
      </c>
    </row>
    <row r="44" spans="1:14" s="20" customFormat="1" ht="15" customHeight="1">
      <c r="A44" s="19" t="s">
        <v>45</v>
      </c>
      <c r="B44" s="11">
        <f>SUM(B40:B43)</f>
        <v>0</v>
      </c>
      <c r="C44" s="11">
        <f aca="true" t="shared" si="8" ref="C44:N44">SUM(C40:C43)</f>
        <v>0</v>
      </c>
      <c r="D44" s="11">
        <f t="shared" si="8"/>
        <v>0</v>
      </c>
      <c r="E44" s="11">
        <f t="shared" si="8"/>
        <v>398902</v>
      </c>
      <c r="F44" s="11">
        <f t="shared" si="8"/>
        <v>247695.41999999998</v>
      </c>
      <c r="G44" s="11">
        <f t="shared" si="8"/>
        <v>133960</v>
      </c>
      <c r="H44" s="11">
        <f t="shared" si="8"/>
        <v>298750.94</v>
      </c>
      <c r="I44" s="11">
        <f t="shared" si="8"/>
        <v>10501.5</v>
      </c>
      <c r="J44" s="11">
        <f t="shared" si="8"/>
        <v>29655.7</v>
      </c>
      <c r="K44" s="11">
        <f t="shared" si="8"/>
        <v>2700</v>
      </c>
      <c r="L44" s="11">
        <f t="shared" si="8"/>
        <v>2088.02</v>
      </c>
      <c r="M44" s="11">
        <f t="shared" si="8"/>
        <v>0</v>
      </c>
      <c r="N44" s="11">
        <f t="shared" si="8"/>
        <v>1124253.58</v>
      </c>
    </row>
    <row r="45" spans="1:14" s="27" customFormat="1" ht="1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s="20" customFormat="1" ht="15" customHeight="1">
      <c r="A46" s="13" t="s">
        <v>46</v>
      </c>
      <c r="B46" s="14">
        <f aca="true" t="shared" si="9" ref="B46:M46">B37+B44</f>
        <v>0</v>
      </c>
      <c r="C46" s="14">
        <f t="shared" si="9"/>
        <v>0</v>
      </c>
      <c r="D46" s="14">
        <f t="shared" si="9"/>
        <v>0</v>
      </c>
      <c r="E46" s="14">
        <f t="shared" si="9"/>
        <v>405291.92</v>
      </c>
      <c r="F46" s="14">
        <f t="shared" si="9"/>
        <v>371996.63</v>
      </c>
      <c r="G46" s="14">
        <f t="shared" si="9"/>
        <v>575128.8200000001</v>
      </c>
      <c r="H46" s="14">
        <f t="shared" si="9"/>
        <v>972030.8399999999</v>
      </c>
      <c r="I46" s="14">
        <f t="shared" si="9"/>
        <v>837152.5300000001</v>
      </c>
      <c r="J46" s="14">
        <f t="shared" si="9"/>
        <v>766443.29</v>
      </c>
      <c r="K46" s="14">
        <f t="shared" si="9"/>
        <v>686864.1799999999</v>
      </c>
      <c r="L46" s="14">
        <f t="shared" si="9"/>
        <v>728917.75</v>
      </c>
      <c r="M46" s="14">
        <f t="shared" si="9"/>
        <v>635066.86</v>
      </c>
      <c r="N46" s="14">
        <f>SUM(B46:M46)</f>
        <v>5978892.82</v>
      </c>
    </row>
    <row r="47" spans="1:14" s="27" customFormat="1" ht="1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20" customFormat="1" ht="27.75" customHeight="1">
      <c r="A48" s="21" t="s">
        <v>47</v>
      </c>
      <c r="B48" s="22">
        <f aca="true" t="shared" si="10" ref="B48:M48">B15-B46</f>
        <v>0</v>
      </c>
      <c r="C48" s="22">
        <f t="shared" si="10"/>
        <v>0</v>
      </c>
      <c r="D48" s="22">
        <f t="shared" si="10"/>
        <v>0</v>
      </c>
      <c r="E48" s="22">
        <f t="shared" si="10"/>
        <v>298196.07</v>
      </c>
      <c r="F48" s="22">
        <f t="shared" si="10"/>
        <v>331210.6000000001</v>
      </c>
      <c r="G48" s="22">
        <f t="shared" si="10"/>
        <v>-273343.61000000004</v>
      </c>
      <c r="H48" s="22">
        <f t="shared" si="10"/>
        <v>-454191.41999999987</v>
      </c>
      <c r="I48" s="22">
        <f t="shared" si="10"/>
        <v>-319645.30000000016</v>
      </c>
      <c r="J48" s="22">
        <f t="shared" si="10"/>
        <v>-104288.42999999993</v>
      </c>
      <c r="K48" s="22">
        <f t="shared" si="10"/>
        <v>-24753.819999999832</v>
      </c>
      <c r="L48" s="22">
        <f t="shared" si="10"/>
        <v>-66897.43999999994</v>
      </c>
      <c r="M48" s="22">
        <f t="shared" si="10"/>
        <v>27019.810000000056</v>
      </c>
      <c r="N48" s="22">
        <f>SUM(B48:M48)</f>
        <v>-586693.5399999996</v>
      </c>
    </row>
    <row r="49" ht="15" customHeight="1">
      <c r="A49" s="1"/>
    </row>
  </sheetData>
  <sheetProtection/>
  <mergeCells count="5">
    <mergeCell ref="A7:N7"/>
    <mergeCell ref="A5:N5"/>
    <mergeCell ref="A6:N6"/>
    <mergeCell ref="A45:IV45"/>
    <mergeCell ref="A47:IV4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H21:M21 E27:M27 F31:M31 B21:G21 B27:D27 B31:E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Camila</cp:lastModifiedBy>
  <dcterms:created xsi:type="dcterms:W3CDTF">2020-05-05T20:31:20Z</dcterms:created>
  <dcterms:modified xsi:type="dcterms:W3CDTF">2020-05-14T18:00:22Z</dcterms:modified>
  <cp:category/>
  <cp:version/>
  <cp:contentType/>
  <cp:contentStatus/>
</cp:coreProperties>
</file>