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Demonstrativo Contábil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<sst xmlns="http://schemas.openxmlformats.org/spreadsheetml/2006/main" count="52" uniqueCount="52">
  <si>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</si>
  <si>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</si>
  <si>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</si>
  <si>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</si>
  <si>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</si>
  <si>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</si>
  <si>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</si>
  <si>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</si>
  <si>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</si>
  <si>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</si>
  <si>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</si>
  <si>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</si>
  <si>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</si>
  <si>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Repasse Termo Aditivo - adicional (Custeio)</t>
  </si>
  <si>
    <t>Resultado de Aplicação Financeira</t>
  </si>
  <si>
    <t>Outras Receitas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</si>
  <si>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</si>
  <si>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</si>
  <si>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</si>
  <si>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</si>
  <si>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</si>
  <si>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</si>
  <si>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</si>
  <si>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</si>
  <si>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</si>
  <si>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</si>
  <si>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</si>
  <si>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</si>
  <si>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</si>
  <si>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</si>
  <si>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</si>
  <si>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</si>
  <si>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</si>
  <si>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</si>
  <si>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</si>
  <si>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</si>
  <si>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Investimento</t>
  </si>
  <si>
    <t>Equipamentos</t>
  </si>
  <si>
    <t>Móveis e Utensílios</t>
  </si>
  <si>
    <t>DEMONSTRATIVO CONTÁBIL OPERACIONAL</t>
  </si>
  <si>
    <t>MESES</t>
  </si>
  <si>
    <t xml:space="preserve">Receitas </t>
  </si>
  <si>
    <t>Repasse Contrato de Gestão</t>
  </si>
  <si>
    <t>Total das Receitas (1)</t>
  </si>
  <si>
    <t>Total das Despesas (2)</t>
  </si>
  <si>
    <t>Total Investimento (3)</t>
  </si>
  <si>
    <t>TOTAL GERAL DESPESAS (2 + 3)</t>
  </si>
  <si>
    <t>RESULTADO (Total das Receitas - Total Geral das Despesas)</t>
  </si>
  <si>
    <t>Obras e Instalações</t>
  </si>
  <si>
    <t>Intangível (Direito e uso)</t>
  </si>
  <si>
    <t>Ressarcimento por rateio</t>
  </si>
  <si>
    <t>AME BOTUCATU - Período: De 01 até 06/2020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</si>
</sst>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"/>
      <family val="3"/>
    </font>
    <font>
      <b/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ourier"/>
      <family val="3"/>
    </font>
    <font>
      <b/>
      <i/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43" fontId="0" fillId="0" borderId="10" xfId="60" applyFont="1" applyBorder="1" applyAlignment="1">
      <alignment wrapText="1"/>
    </xf>
    <xf numFmtId="43" fontId="0" fillId="0" borderId="10" xfId="60" applyFont="1" applyBorder="1" applyAlignment="1">
      <alignment horizontal="right" wrapText="1"/>
    </xf>
    <xf numFmtId="43" fontId="37" fillId="0" borderId="10" xfId="60" applyFont="1" applyBorder="1" applyAlignment="1">
      <alignment horizontal="right" wrapText="1"/>
    </xf>
    <xf numFmtId="43" fontId="0" fillId="0" borderId="0" xfId="60" applyFont="1" applyAlignment="1">
      <alignment/>
    </xf>
    <xf numFmtId="43" fontId="37" fillId="2" borderId="10" xfId="60" applyFont="1" applyFill="1" applyBorder="1" applyAlignment="1">
      <alignment wrapText="1"/>
    </xf>
    <xf numFmtId="43" fontId="37" fillId="2" borderId="10" xfId="60" applyFont="1" applyFill="1" applyBorder="1" applyAlignment="1">
      <alignment horizontal="right" wrapText="1"/>
    </xf>
    <xf numFmtId="43" fontId="37" fillId="0" borderId="0" xfId="60" applyFont="1" applyBorder="1" applyAlignment="1">
      <alignment wrapText="1"/>
    </xf>
    <xf numFmtId="43" fontId="37" fillId="0" borderId="0" xfId="60" applyFont="1" applyBorder="1" applyAlignment="1">
      <alignment horizontal="right" wrapText="1"/>
    </xf>
    <xf numFmtId="43" fontId="40" fillId="0" borderId="0" xfId="60" applyFont="1" applyBorder="1" applyAlignment="1">
      <alignment wrapText="1"/>
    </xf>
    <xf numFmtId="43" fontId="0" fillId="0" borderId="0" xfId="60" applyFont="1" applyBorder="1" applyAlignment="1">
      <alignment horizontal="center" wrapText="1"/>
    </xf>
    <xf numFmtId="43" fontId="37" fillId="0" borderId="10" xfId="60" applyFont="1" applyBorder="1" applyAlignment="1">
      <alignment wrapText="1"/>
    </xf>
    <xf numFmtId="43" fontId="0" fillId="0" borderId="0" xfId="60" applyFont="1" applyBorder="1" applyAlignment="1">
      <alignment/>
    </xf>
    <xf numFmtId="43" fontId="37" fillId="7" borderId="10" xfId="60" applyFont="1" applyFill="1" applyBorder="1" applyAlignment="1">
      <alignment wrapText="1"/>
    </xf>
    <xf numFmtId="43" fontId="37" fillId="7" borderId="10" xfId="60" applyFont="1" applyFill="1" applyBorder="1" applyAlignment="1">
      <alignment horizontal="right" wrapText="1"/>
    </xf>
    <xf numFmtId="43" fontId="37" fillId="0" borderId="11" xfId="60" applyFont="1" applyBorder="1" applyAlignment="1">
      <alignment horizontal="right" wrapText="1"/>
    </xf>
    <xf numFmtId="43" fontId="0" fillId="0" borderId="12" xfId="60" applyFont="1" applyBorder="1" applyAlignment="1">
      <alignment wrapText="1"/>
    </xf>
    <xf numFmtId="43" fontId="37" fillId="2" borderId="13" xfId="60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3" fontId="37" fillId="0" borderId="12" xfId="60" applyFont="1" applyBorder="1" applyAlignment="1">
      <alignment wrapText="1"/>
    </xf>
    <xf numFmtId="43" fontId="37" fillId="0" borderId="14" xfId="60" applyFont="1" applyBorder="1" applyAlignment="1">
      <alignment horizontal="right" wrapText="1"/>
    </xf>
    <xf numFmtId="43" fontId="0" fillId="0" borderId="13" xfId="60" applyFont="1" applyBorder="1" applyAlignment="1">
      <alignment horizontal="right" wrapText="1"/>
    </xf>
    <xf numFmtId="43" fontId="37" fillId="0" borderId="13" xfId="60" applyFont="1" applyBorder="1" applyAlignment="1">
      <alignment horizontal="right" wrapText="1"/>
    </xf>
    <xf numFmtId="43" fontId="0" fillId="0" borderId="10" xfId="60" applyFon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3" fontId="0" fillId="0" borderId="15" xfId="60" applyFont="1" applyBorder="1" applyAlignment="1">
      <alignment horizontal="right" wrapText="1"/>
    </xf>
    <xf numFmtId="43" fontId="37" fillId="0" borderId="16" xfId="60" applyFont="1" applyBorder="1" applyAlignment="1">
      <alignment horizontal="right" wrapText="1"/>
    </xf>
    <xf numFmtId="43" fontId="0" fillId="0" borderId="11" xfId="60" applyFont="1" applyBorder="1" applyAlignment="1">
      <alignment horizontal="right" wrapText="1"/>
    </xf>
    <xf numFmtId="43" fontId="0" fillId="0" borderId="17" xfId="60" applyFont="1" applyBorder="1" applyAlignment="1">
      <alignment wrapText="1"/>
    </xf>
    <xf numFmtId="0" fontId="0" fillId="0" borderId="10" xfId="0" applyBorder="1" applyAlignment="1">
      <alignment wrapText="1"/>
    </xf>
    <xf numFmtId="0" fontId="41" fillId="0" borderId="0" xfId="0" applyFont="1" applyAlignment="1">
      <alignment horizontal="center" wrapText="1"/>
    </xf>
    <xf numFmtId="43" fontId="37" fillId="0" borderId="18" xfId="60" applyFont="1" applyBorder="1" applyAlignment="1">
      <alignment horizontal="center" wrapText="1"/>
    </xf>
    <xf numFmtId="43" fontId="37" fillId="0" borderId="0" xfId="60" applyFont="1" applyBorder="1" applyAlignment="1">
      <alignment horizontal="center" wrapText="1"/>
    </xf>
    <xf numFmtId="43" fontId="37" fillId="0" borderId="19" xfId="6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2343150</xdr:colOff>
      <xdr:row>0</xdr:row>
      <xdr:rowOff>0</xdr:rowOff>
    </xdr:from>
    <xdr:to>
      <xdr:col>2</xdr:col>
      <xdr:colOff>581025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="90" zoomScaleNormal="90" zoomScalePageLayoutView="0" workbookViewId="0" topLeftCell="A4">
      <selection activeCell="H4" sqref="H1:M16384"/>
    </sheetView>
  </sheetViews>
  <sheetFormatPr defaultColWidth="9.140625" defaultRowHeight="15"/>
  <cols>
    <col min="1" max="1" width="41.140625" style="0" customWidth="1"/>
    <col min="2" max="6" width="13.421875" style="0" bestFit="1" customWidth="1"/>
    <col min="7" max="7" width="13.421875" style="0" customWidth="1"/>
    <col min="8" max="8" width="13.421875" style="0" hidden="1" customWidth="1"/>
    <col min="9" max="13" width="11.8515625" style="0" hidden="1" customWidth="1"/>
    <col min="14" max="14" width="14.7109375" style="0" bestFit="1" customWidth="1"/>
  </cols>
  <sheetData>
    <row r="1" ht="15">
      <c r="C1" s="2"/>
    </row>
    <row r="2" ht="15">
      <c r="C2" s="2"/>
    </row>
    <row r="3" ht="15">
      <c r="C3" s="2"/>
    </row>
    <row r="5" spans="1:14" ht="15" customHeight="1">
      <c r="A5" s="40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 customHeight="1">
      <c r="A6" s="40" t="s">
        <v>51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5" customHeight="1">
      <c r="A8" s="3" t="s">
        <v>40</v>
      </c>
      <c r="B8" s="6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</row>
    <row r="9" spans="1:14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 customHeight="1">
      <c r="A10" s="4" t="s">
        <v>41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12" customFormat="1" ht="15" customHeight="1">
      <c r="A11" s="24" t="s">
        <v>42</v>
      </c>
      <c r="B11" s="26">
        <v>1000716</v>
      </c>
      <c r="C11" s="26">
        <v>1000716</v>
      </c>
      <c r="D11" s="26">
        <v>1000716</v>
      </c>
      <c r="E11" s="33">
        <v>1000716</v>
      </c>
      <c r="F11" s="26">
        <v>1000716</v>
      </c>
      <c r="G11" s="26">
        <v>1000716</v>
      </c>
      <c r="H11" s="26"/>
      <c r="I11" s="26"/>
      <c r="J11" s="26"/>
      <c r="K11" s="26"/>
      <c r="L11" s="26"/>
      <c r="M11" s="26"/>
      <c r="N11" s="23">
        <f>SUM(B11:M11)</f>
        <v>6004296</v>
      </c>
    </row>
    <row r="12" spans="1:14" s="12" customFormat="1" ht="15" customHeight="1">
      <c r="A12" s="24" t="s">
        <v>13</v>
      </c>
      <c r="B12" s="32">
        <v>0</v>
      </c>
      <c r="C12" s="32">
        <v>0</v>
      </c>
      <c r="D12" s="32">
        <v>0</v>
      </c>
      <c r="E12" s="33">
        <v>0</v>
      </c>
      <c r="F12" s="26">
        <v>0</v>
      </c>
      <c r="G12" s="26">
        <v>0</v>
      </c>
      <c r="H12" s="26"/>
      <c r="I12" s="26"/>
      <c r="J12" s="26"/>
      <c r="K12" s="10">
        <v>0</v>
      </c>
      <c r="L12" s="10">
        <v>0</v>
      </c>
      <c r="M12" s="10">
        <v>0</v>
      </c>
      <c r="N12" s="23">
        <f>SUM(B12:M12)</f>
        <v>0</v>
      </c>
    </row>
    <row r="13" spans="1:14" s="12" customFormat="1" ht="15" customHeight="1">
      <c r="A13" s="24" t="s">
        <v>14</v>
      </c>
      <c r="B13" s="27">
        <v>906.33</v>
      </c>
      <c r="C13" s="27">
        <v>666.98</v>
      </c>
      <c r="D13" s="27">
        <v>690.07</v>
      </c>
      <c r="E13" s="34">
        <v>438.35</v>
      </c>
      <c r="F13" s="27">
        <v>954.67</v>
      </c>
      <c r="G13" s="27">
        <v>676.44</v>
      </c>
      <c r="H13" s="27"/>
      <c r="I13" s="27"/>
      <c r="J13" s="26"/>
      <c r="K13" s="26"/>
      <c r="L13" s="27"/>
      <c r="M13" s="27"/>
      <c r="N13" s="23">
        <f>SUM(B13:M13)</f>
        <v>4332.84</v>
      </c>
    </row>
    <row r="14" spans="1:14" s="12" customFormat="1" ht="15" customHeight="1">
      <c r="A14" s="24" t="s">
        <v>15</v>
      </c>
      <c r="B14" s="30">
        <v>0</v>
      </c>
      <c r="C14" s="30">
        <v>0</v>
      </c>
      <c r="D14" s="30">
        <v>0</v>
      </c>
      <c r="E14" s="10">
        <v>8950.35</v>
      </c>
      <c r="F14" s="10">
        <v>0</v>
      </c>
      <c r="G14" s="10">
        <v>0</v>
      </c>
      <c r="H14" s="27"/>
      <c r="I14" s="27">
        <v>0</v>
      </c>
      <c r="J14" s="27">
        <v>0</v>
      </c>
      <c r="K14" s="27">
        <v>0</v>
      </c>
      <c r="L14" s="27"/>
      <c r="M14" s="10">
        <v>0</v>
      </c>
      <c r="N14" s="23">
        <f>SUM(B14:M14)</f>
        <v>8950.35</v>
      </c>
    </row>
    <row r="15" spans="1:14" s="12" customFormat="1" ht="15" customHeight="1">
      <c r="A15" s="13" t="s">
        <v>43</v>
      </c>
      <c r="B15" s="25">
        <f>SUM(B11:B14)</f>
        <v>1001622.33</v>
      </c>
      <c r="C15" s="25">
        <f aca="true" t="shared" si="0" ref="C15:N15">SUM(C11:C14)</f>
        <v>1001382.98</v>
      </c>
      <c r="D15" s="25">
        <f t="shared" si="0"/>
        <v>1001406.07</v>
      </c>
      <c r="E15" s="25">
        <f t="shared" si="0"/>
        <v>1010104.7</v>
      </c>
      <c r="F15" s="25">
        <f t="shared" si="0"/>
        <v>1001670.67</v>
      </c>
      <c r="G15" s="25">
        <f t="shared" si="0"/>
        <v>1001392.44</v>
      </c>
      <c r="H15" s="25">
        <f t="shared" si="0"/>
        <v>0</v>
      </c>
      <c r="I15" s="25">
        <f t="shared" si="0"/>
        <v>0</v>
      </c>
      <c r="J15" s="25">
        <f t="shared" si="0"/>
        <v>0</v>
      </c>
      <c r="K15" s="25">
        <f t="shared" si="0"/>
        <v>0</v>
      </c>
      <c r="L15" s="25">
        <f t="shared" si="0"/>
        <v>0</v>
      </c>
      <c r="M15" s="25">
        <f t="shared" si="0"/>
        <v>0</v>
      </c>
      <c r="N15" s="14">
        <f t="shared" si="0"/>
        <v>6017579.1899999995</v>
      </c>
    </row>
    <row r="16" spans="1:14" s="12" customFormat="1" ht="1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s="12" customFormat="1" ht="15" customHeight="1">
      <c r="A17" s="17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12" customFormat="1" ht="15" customHeight="1">
      <c r="A18" s="19" t="s">
        <v>17</v>
      </c>
      <c r="B18" s="29">
        <f aca="true" t="shared" si="1" ref="B18:G18">SUM(B19:B20)+B21+B24+B25</f>
        <v>286337.48000000004</v>
      </c>
      <c r="C18" s="29">
        <f t="shared" si="1"/>
        <v>298759.12000000005</v>
      </c>
      <c r="D18" s="29">
        <f t="shared" si="1"/>
        <v>291431.81999999995</v>
      </c>
      <c r="E18" s="29">
        <f t="shared" si="1"/>
        <v>316578.76999999996</v>
      </c>
      <c r="F18" s="29">
        <f t="shared" si="1"/>
        <v>290284.12</v>
      </c>
      <c r="G18" s="29">
        <f t="shared" si="1"/>
        <v>304599.5</v>
      </c>
      <c r="H18" s="29">
        <f aca="true" t="shared" si="2" ref="H18:M18">SUM(H19:H20)+H21+H24+H25</f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3">
        <f>SUM(B18:M18)</f>
        <v>1787990.81</v>
      </c>
    </row>
    <row r="19" spans="1:14" s="12" customFormat="1" ht="15" customHeight="1">
      <c r="A19" s="24" t="s">
        <v>18</v>
      </c>
      <c r="B19" s="26">
        <v>209323.74</v>
      </c>
      <c r="C19" s="26">
        <v>223457.39</v>
      </c>
      <c r="D19" s="26">
        <v>215754.72</v>
      </c>
      <c r="E19" s="33">
        <v>221406.3</v>
      </c>
      <c r="F19" s="26">
        <v>215032.05</v>
      </c>
      <c r="G19" s="26">
        <v>235224.46</v>
      </c>
      <c r="H19" s="26"/>
      <c r="I19" s="26"/>
      <c r="J19" s="26"/>
      <c r="K19" s="26"/>
      <c r="L19" s="26"/>
      <c r="M19" s="26"/>
      <c r="N19" s="23">
        <f aca="true" t="shared" si="3" ref="N19:N37">SUM(B19:M19)</f>
        <v>1320198.66</v>
      </c>
    </row>
    <row r="20" spans="1:14" s="12" customFormat="1" ht="15" customHeight="1">
      <c r="A20" s="24" t="s">
        <v>19</v>
      </c>
      <c r="B20" s="26">
        <v>20094.6</v>
      </c>
      <c r="C20" s="26">
        <v>18498.98</v>
      </c>
      <c r="D20" s="26">
        <v>18406.14</v>
      </c>
      <c r="E20" s="33">
        <v>38327.6</v>
      </c>
      <c r="F20" s="26">
        <v>17610.07</v>
      </c>
      <c r="G20" s="26">
        <v>19522.61</v>
      </c>
      <c r="H20" s="26"/>
      <c r="I20" s="26"/>
      <c r="J20" s="26"/>
      <c r="K20" s="26"/>
      <c r="L20" s="26"/>
      <c r="M20" s="26"/>
      <c r="N20" s="23">
        <f t="shared" si="3"/>
        <v>132460</v>
      </c>
    </row>
    <row r="21" spans="1:14" s="12" customFormat="1" ht="15" customHeight="1">
      <c r="A21" s="28" t="s">
        <v>20</v>
      </c>
      <c r="B21" s="11">
        <f>SUM(B22:B23)</f>
        <v>48875.06</v>
      </c>
      <c r="C21" s="11">
        <f aca="true" t="shared" si="4" ref="C21:M21">SUM(C22:C23)</f>
        <v>50704.93</v>
      </c>
      <c r="D21" s="11">
        <f t="shared" si="4"/>
        <v>49496.49</v>
      </c>
      <c r="E21" s="23">
        <f t="shared" si="4"/>
        <v>50360.58</v>
      </c>
      <c r="F21" s="11">
        <f t="shared" si="4"/>
        <v>50727.759999999995</v>
      </c>
      <c r="G21" s="11">
        <f t="shared" si="4"/>
        <v>49461.67</v>
      </c>
      <c r="H21" s="11">
        <f>SUM(H22:H23)</f>
        <v>0</v>
      </c>
      <c r="I21" s="11">
        <f t="shared" si="4"/>
        <v>0</v>
      </c>
      <c r="J21" s="11">
        <f t="shared" si="4"/>
        <v>0</v>
      </c>
      <c r="K21" s="11">
        <f t="shared" si="4"/>
        <v>0</v>
      </c>
      <c r="L21" s="11">
        <f t="shared" si="4"/>
        <v>0</v>
      </c>
      <c r="M21" s="11">
        <f t="shared" si="4"/>
        <v>0</v>
      </c>
      <c r="N21" s="23">
        <f t="shared" si="3"/>
        <v>299626.49</v>
      </c>
    </row>
    <row r="22" spans="1:14" s="12" customFormat="1" ht="15" customHeight="1">
      <c r="A22" s="24" t="s">
        <v>21</v>
      </c>
      <c r="B22" s="26">
        <v>21341.52</v>
      </c>
      <c r="C22" s="26">
        <v>22089.18</v>
      </c>
      <c r="D22" s="26">
        <v>22121.64</v>
      </c>
      <c r="E22" s="33">
        <v>22428.21</v>
      </c>
      <c r="F22" s="26">
        <v>20553.39</v>
      </c>
      <c r="G22" s="26">
        <v>21540.4</v>
      </c>
      <c r="H22" s="26"/>
      <c r="I22" s="26"/>
      <c r="J22" s="26"/>
      <c r="K22" s="26"/>
      <c r="L22" s="26"/>
      <c r="M22" s="26"/>
      <c r="N22" s="23">
        <f t="shared" si="3"/>
        <v>130074.34</v>
      </c>
    </row>
    <row r="23" spans="1:14" s="12" customFormat="1" ht="15" customHeight="1">
      <c r="A23" s="24" t="s">
        <v>22</v>
      </c>
      <c r="B23" s="26">
        <v>27533.54</v>
      </c>
      <c r="C23" s="26">
        <v>28615.75</v>
      </c>
      <c r="D23" s="26">
        <v>27374.85</v>
      </c>
      <c r="E23" s="33">
        <v>27932.37</v>
      </c>
      <c r="F23" s="26">
        <v>30174.37</v>
      </c>
      <c r="G23" s="26">
        <v>27921.27</v>
      </c>
      <c r="H23" s="26"/>
      <c r="I23" s="26"/>
      <c r="J23" s="26"/>
      <c r="K23" s="26"/>
      <c r="L23" s="26"/>
      <c r="M23" s="26"/>
      <c r="N23" s="23">
        <f t="shared" si="3"/>
        <v>169552.15</v>
      </c>
    </row>
    <row r="24" spans="1:14" s="12" customFormat="1" ht="15" customHeight="1">
      <c r="A24" s="24" t="s">
        <v>23</v>
      </c>
      <c r="B24" s="26">
        <v>8044.08</v>
      </c>
      <c r="C24" s="26">
        <v>6097.82</v>
      </c>
      <c r="D24" s="26">
        <v>7774.47</v>
      </c>
      <c r="E24" s="33">
        <v>6484.29</v>
      </c>
      <c r="F24" s="26">
        <v>6914.24</v>
      </c>
      <c r="G24" s="26">
        <v>390.76</v>
      </c>
      <c r="H24" s="26"/>
      <c r="I24" s="26"/>
      <c r="J24" s="26"/>
      <c r="K24" s="26"/>
      <c r="L24" s="26"/>
      <c r="M24" s="26"/>
      <c r="N24" s="23">
        <f t="shared" si="3"/>
        <v>35705.66</v>
      </c>
    </row>
    <row r="25" spans="1:14" s="12" customFormat="1" ht="15" customHeight="1">
      <c r="A25" s="24" t="s">
        <v>24</v>
      </c>
      <c r="B25" s="32">
        <v>0</v>
      </c>
      <c r="C25" s="32">
        <v>0</v>
      </c>
      <c r="D25" s="32">
        <v>0</v>
      </c>
      <c r="E25" s="35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3">
        <f t="shared" si="3"/>
        <v>0</v>
      </c>
    </row>
    <row r="26" spans="1:14" s="12" customFormat="1" ht="15" customHeight="1">
      <c r="A26" s="28" t="s">
        <v>25</v>
      </c>
      <c r="B26" s="11">
        <f>B27+B30</f>
        <v>559734.57</v>
      </c>
      <c r="C26" s="11">
        <f aca="true" t="shared" si="5" ref="C26:M26">C27+C30</f>
        <v>512442.37</v>
      </c>
      <c r="D26" s="11">
        <f t="shared" si="5"/>
        <v>515536.86</v>
      </c>
      <c r="E26" s="23">
        <f t="shared" si="5"/>
        <v>265966.32</v>
      </c>
      <c r="F26" s="11">
        <f t="shared" si="5"/>
        <v>466433.12</v>
      </c>
      <c r="G26" s="11">
        <f t="shared" si="5"/>
        <v>654705.59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 t="shared" si="5"/>
        <v>0</v>
      </c>
      <c r="M26" s="11">
        <f t="shared" si="5"/>
        <v>0</v>
      </c>
      <c r="N26" s="23">
        <f t="shared" si="3"/>
        <v>2974818.8299999996</v>
      </c>
    </row>
    <row r="27" spans="1:14" s="12" customFormat="1" ht="15" customHeight="1">
      <c r="A27" s="28" t="s">
        <v>26</v>
      </c>
      <c r="B27" s="11">
        <f>SUM(B28:B29)</f>
        <v>466712.31</v>
      </c>
      <c r="C27" s="11">
        <f aca="true" t="shared" si="6" ref="C27:M27">SUM(C28:C29)</f>
        <v>427916.57</v>
      </c>
      <c r="D27" s="11">
        <f t="shared" si="6"/>
        <v>427708.64</v>
      </c>
      <c r="E27" s="36">
        <f>SUM(E28:E29)</f>
        <v>179889.84</v>
      </c>
      <c r="F27" s="29">
        <f t="shared" si="6"/>
        <v>371603.91</v>
      </c>
      <c r="G27" s="29">
        <f t="shared" si="6"/>
        <v>550221.25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0</v>
      </c>
      <c r="N27" s="23">
        <f t="shared" si="3"/>
        <v>2424052.52</v>
      </c>
    </row>
    <row r="28" spans="1:14" s="12" customFormat="1" ht="15" customHeight="1">
      <c r="A28" s="24" t="s">
        <v>27</v>
      </c>
      <c r="B28" s="26">
        <v>466712.31</v>
      </c>
      <c r="C28" s="26">
        <v>427916.57</v>
      </c>
      <c r="D28" s="26">
        <v>427708.64</v>
      </c>
      <c r="E28" s="33">
        <v>179889.84</v>
      </c>
      <c r="F28" s="26">
        <v>371603.91</v>
      </c>
      <c r="G28" s="26">
        <v>550221.25</v>
      </c>
      <c r="H28" s="26"/>
      <c r="I28" s="26"/>
      <c r="J28" s="26"/>
      <c r="K28" s="26"/>
      <c r="L28" s="26"/>
      <c r="M28" s="26"/>
      <c r="N28" s="23">
        <f t="shared" si="3"/>
        <v>2424052.52</v>
      </c>
    </row>
    <row r="29" spans="1:14" s="12" customFormat="1" ht="15" customHeight="1">
      <c r="A29" s="24" t="s">
        <v>28</v>
      </c>
      <c r="B29" s="32">
        <v>0</v>
      </c>
      <c r="C29" s="32">
        <v>0</v>
      </c>
      <c r="D29" s="32">
        <v>0</v>
      </c>
      <c r="E29" s="37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23">
        <f t="shared" si="3"/>
        <v>0</v>
      </c>
    </row>
    <row r="30" spans="1:14" s="12" customFormat="1" ht="15" customHeight="1">
      <c r="A30" s="28" t="s">
        <v>29</v>
      </c>
      <c r="B30" s="26">
        <v>93022.26</v>
      </c>
      <c r="C30" s="26">
        <v>84525.8</v>
      </c>
      <c r="D30" s="26">
        <v>87828.22</v>
      </c>
      <c r="E30" s="33">
        <v>86076.48</v>
      </c>
      <c r="F30" s="26">
        <v>94829.21</v>
      </c>
      <c r="G30" s="26">
        <v>104484.34</v>
      </c>
      <c r="H30" s="26"/>
      <c r="I30" s="26"/>
      <c r="J30" s="26"/>
      <c r="K30" s="26"/>
      <c r="L30" s="26"/>
      <c r="M30" s="26"/>
      <c r="N30" s="23">
        <f t="shared" si="3"/>
        <v>550766.31</v>
      </c>
    </row>
    <row r="31" spans="1:14" s="12" customFormat="1" ht="15" customHeight="1">
      <c r="A31" s="28" t="s">
        <v>30</v>
      </c>
      <c r="B31" s="11">
        <f>SUM(B32:B33)</f>
        <v>44983.74</v>
      </c>
      <c r="C31" s="11">
        <f aca="true" t="shared" si="7" ref="C31:M31">SUM(C32:C33)</f>
        <v>51942.5</v>
      </c>
      <c r="D31" s="11">
        <f t="shared" si="7"/>
        <v>61229.8</v>
      </c>
      <c r="E31" s="23">
        <f t="shared" si="7"/>
        <v>31030.68</v>
      </c>
      <c r="F31" s="11">
        <f t="shared" si="7"/>
        <v>41558.66</v>
      </c>
      <c r="G31" s="11">
        <f t="shared" si="7"/>
        <v>63641.229999999996</v>
      </c>
      <c r="H31" s="11">
        <f t="shared" si="7"/>
        <v>0</v>
      </c>
      <c r="I31" s="11">
        <f t="shared" si="7"/>
        <v>0</v>
      </c>
      <c r="J31" s="11">
        <f t="shared" si="7"/>
        <v>0</v>
      </c>
      <c r="K31" s="11">
        <f t="shared" si="7"/>
        <v>0</v>
      </c>
      <c r="L31" s="11">
        <f t="shared" si="7"/>
        <v>0</v>
      </c>
      <c r="M31" s="11">
        <f t="shared" si="7"/>
        <v>0</v>
      </c>
      <c r="N31" s="23">
        <f t="shared" si="3"/>
        <v>294386.61</v>
      </c>
    </row>
    <row r="32" spans="1:14" s="12" customFormat="1" ht="15" customHeight="1">
      <c r="A32" s="24" t="s">
        <v>31</v>
      </c>
      <c r="B32" s="26">
        <v>35533.32</v>
      </c>
      <c r="C32" s="26">
        <v>34360.55</v>
      </c>
      <c r="D32" s="26">
        <v>43120.64</v>
      </c>
      <c r="E32" s="33">
        <v>25493.93</v>
      </c>
      <c r="F32" s="26">
        <v>34682.44</v>
      </c>
      <c r="G32" s="26">
        <v>52906.06</v>
      </c>
      <c r="H32" s="26"/>
      <c r="I32" s="26"/>
      <c r="J32" s="26"/>
      <c r="K32" s="26"/>
      <c r="L32" s="26"/>
      <c r="M32" s="26"/>
      <c r="N32" s="23">
        <f t="shared" si="3"/>
        <v>226096.94</v>
      </c>
    </row>
    <row r="33" spans="1:14" s="12" customFormat="1" ht="15" customHeight="1">
      <c r="A33" s="24" t="s">
        <v>32</v>
      </c>
      <c r="B33" s="26">
        <v>9450.42</v>
      </c>
      <c r="C33" s="26">
        <v>17581.95</v>
      </c>
      <c r="D33" s="26">
        <v>18109.16</v>
      </c>
      <c r="E33" s="33">
        <v>5536.75</v>
      </c>
      <c r="F33" s="26">
        <v>6876.22</v>
      </c>
      <c r="G33" s="26">
        <v>10735.17</v>
      </c>
      <c r="H33" s="26"/>
      <c r="I33" s="26"/>
      <c r="J33" s="26"/>
      <c r="K33" s="26"/>
      <c r="L33" s="26"/>
      <c r="M33" s="26"/>
      <c r="N33" s="23">
        <f t="shared" si="3"/>
        <v>68289.67</v>
      </c>
    </row>
    <row r="34" spans="1:14" s="12" customFormat="1" ht="15" customHeight="1">
      <c r="A34" s="24" t="s">
        <v>33</v>
      </c>
      <c r="B34" s="26">
        <v>23507.95</v>
      </c>
      <c r="C34" s="26">
        <v>21869.66</v>
      </c>
      <c r="D34" s="26">
        <v>22698.23</v>
      </c>
      <c r="E34" s="33">
        <v>19181.55</v>
      </c>
      <c r="F34" s="26">
        <v>22583.33</v>
      </c>
      <c r="G34" s="26">
        <v>23346.61</v>
      </c>
      <c r="H34" s="26"/>
      <c r="I34" s="26"/>
      <c r="J34" s="26"/>
      <c r="K34" s="26"/>
      <c r="L34" s="26"/>
      <c r="M34" s="26"/>
      <c r="N34" s="23">
        <f t="shared" si="3"/>
        <v>133187.33000000002</v>
      </c>
    </row>
    <row r="35" spans="1:14" s="12" customFormat="1" ht="15" customHeight="1">
      <c r="A35" s="9" t="s">
        <v>34</v>
      </c>
      <c r="B35" s="26">
        <v>4658.67</v>
      </c>
      <c r="C35" s="26">
        <v>2473.41</v>
      </c>
      <c r="D35" s="26">
        <v>3482.4</v>
      </c>
      <c r="E35" s="33">
        <v>2782.86</v>
      </c>
      <c r="F35" s="26">
        <v>1686.83</v>
      </c>
      <c r="G35" s="26">
        <v>6251.53</v>
      </c>
      <c r="H35" s="26"/>
      <c r="I35" s="26"/>
      <c r="J35" s="26"/>
      <c r="K35" s="26"/>
      <c r="L35" s="26"/>
      <c r="M35" s="26"/>
      <c r="N35" s="23">
        <f t="shared" si="3"/>
        <v>21335.7</v>
      </c>
    </row>
    <row r="36" spans="1:14" s="12" customFormat="1" ht="15" customHeight="1">
      <c r="A36" s="39" t="s">
        <v>50</v>
      </c>
      <c r="B36" s="26">
        <v>4309.47</v>
      </c>
      <c r="C36" s="26">
        <v>2298.38</v>
      </c>
      <c r="D36" s="26">
        <v>2262.47</v>
      </c>
      <c r="E36" s="33">
        <v>3770.79</v>
      </c>
      <c r="F36" s="33">
        <v>3770.79</v>
      </c>
      <c r="G36" s="33">
        <v>3770.79</v>
      </c>
      <c r="H36" s="26"/>
      <c r="I36" s="26"/>
      <c r="J36" s="26"/>
      <c r="K36" s="26"/>
      <c r="L36" s="26"/>
      <c r="M36" s="26"/>
      <c r="N36" s="23">
        <f t="shared" si="3"/>
        <v>20182.690000000002</v>
      </c>
    </row>
    <row r="37" spans="1:14" s="12" customFormat="1" ht="15" customHeight="1">
      <c r="A37" s="38" t="s">
        <v>35</v>
      </c>
      <c r="B37" s="27">
        <v>865.21</v>
      </c>
      <c r="C37" s="27">
        <v>350.29</v>
      </c>
      <c r="D37" s="27">
        <v>383.6</v>
      </c>
      <c r="E37" s="34">
        <v>442</v>
      </c>
      <c r="F37" s="26">
        <v>317.98</v>
      </c>
      <c r="G37" s="27">
        <v>304.95</v>
      </c>
      <c r="H37" s="27"/>
      <c r="I37" s="27"/>
      <c r="J37" s="27"/>
      <c r="K37" s="27"/>
      <c r="L37" s="27"/>
      <c r="M37" s="27"/>
      <c r="N37" s="23">
        <f t="shared" si="3"/>
        <v>2664.0299999999997</v>
      </c>
    </row>
    <row r="38" spans="1:14" s="12" customFormat="1" ht="15" customHeight="1">
      <c r="A38" s="19" t="s">
        <v>44</v>
      </c>
      <c r="B38" s="31">
        <f>B18+B26+B31+B34+B35++B36+B37</f>
        <v>924397.09</v>
      </c>
      <c r="C38" s="31">
        <f aca="true" t="shared" si="8" ref="C38:N38">C18+C26+C31+C34+C35++C36+C37</f>
        <v>890135.7300000001</v>
      </c>
      <c r="D38" s="31">
        <f t="shared" si="8"/>
        <v>897025.1799999999</v>
      </c>
      <c r="E38" s="31">
        <f t="shared" si="8"/>
        <v>639752.9700000001</v>
      </c>
      <c r="F38" s="31">
        <f t="shared" si="8"/>
        <v>826634.83</v>
      </c>
      <c r="G38" s="31">
        <f t="shared" si="8"/>
        <v>1056620.2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 t="shared" si="8"/>
        <v>5234566.000000001</v>
      </c>
    </row>
    <row r="39" spans="1:14" s="20" customFormat="1" ht="1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s="20" customFormat="1" ht="15" customHeight="1">
      <c r="A40" s="17" t="s">
        <v>36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s="12" customFormat="1" ht="15" customHeight="1">
      <c r="A41" s="24" t="s">
        <v>37</v>
      </c>
      <c r="B41" s="26">
        <v>1420</v>
      </c>
      <c r="C41" s="26">
        <v>2009.71</v>
      </c>
      <c r="D41" s="37">
        <v>0</v>
      </c>
      <c r="E41" s="32">
        <v>731.11</v>
      </c>
      <c r="F41" s="32">
        <v>838</v>
      </c>
      <c r="G41" s="32">
        <v>10881.26</v>
      </c>
      <c r="H41" s="32">
        <v>0</v>
      </c>
      <c r="I41" s="32">
        <v>0</v>
      </c>
      <c r="J41" s="32"/>
      <c r="K41" s="32"/>
      <c r="L41" s="32"/>
      <c r="M41" s="32"/>
      <c r="N41" s="23">
        <f>SUM(B41:M41)</f>
        <v>15880.08</v>
      </c>
    </row>
    <row r="42" spans="1:14" s="12" customFormat="1" ht="15" customHeight="1">
      <c r="A42" s="24" t="s">
        <v>38</v>
      </c>
      <c r="B42" s="30"/>
      <c r="C42" s="30">
        <v>0</v>
      </c>
      <c r="D42" s="32">
        <v>0</v>
      </c>
      <c r="E42" s="32">
        <v>0</v>
      </c>
      <c r="F42" s="32">
        <v>139.73</v>
      </c>
      <c r="G42" s="32">
        <v>0</v>
      </c>
      <c r="H42" s="32">
        <v>0</v>
      </c>
      <c r="I42" s="32">
        <v>0</v>
      </c>
      <c r="J42" s="32"/>
      <c r="K42" s="32">
        <v>0</v>
      </c>
      <c r="L42" s="32">
        <v>0</v>
      </c>
      <c r="M42" s="32">
        <v>0</v>
      </c>
      <c r="N42" s="23">
        <f>SUM(B42:M42)</f>
        <v>139.73</v>
      </c>
    </row>
    <row r="43" spans="1:14" s="12" customFormat="1" ht="15" customHeight="1">
      <c r="A43" s="24" t="s">
        <v>48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23">
        <f>SUM(B43:M43)</f>
        <v>0</v>
      </c>
    </row>
    <row r="44" spans="1:14" s="12" customFormat="1" ht="15" customHeight="1">
      <c r="A44" s="24" t="s">
        <v>49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23">
        <f>SUM(B44:M44)</f>
        <v>0</v>
      </c>
    </row>
    <row r="45" spans="1:14" s="20" customFormat="1" ht="15" customHeight="1">
      <c r="A45" s="28" t="s">
        <v>45</v>
      </c>
      <c r="B45" s="11">
        <f>SUM(B41:B44)</f>
        <v>1420</v>
      </c>
      <c r="C45" s="11">
        <f aca="true" t="shared" si="9" ref="C45:M45">SUM(C41:C44)</f>
        <v>2009.71</v>
      </c>
      <c r="D45" s="11">
        <f t="shared" si="9"/>
        <v>0</v>
      </c>
      <c r="E45" s="11">
        <f t="shared" si="9"/>
        <v>731.11</v>
      </c>
      <c r="F45" s="11">
        <f t="shared" si="9"/>
        <v>977.73</v>
      </c>
      <c r="G45" s="11">
        <f t="shared" si="9"/>
        <v>10881.26</v>
      </c>
      <c r="H45" s="11">
        <f t="shared" si="9"/>
        <v>0</v>
      </c>
      <c r="I45" s="11">
        <f t="shared" si="9"/>
        <v>0</v>
      </c>
      <c r="J45" s="11">
        <f t="shared" si="9"/>
        <v>0</v>
      </c>
      <c r="K45" s="11">
        <f t="shared" si="9"/>
        <v>0</v>
      </c>
      <c r="L45" s="11">
        <f t="shared" si="9"/>
        <v>0</v>
      </c>
      <c r="M45" s="11">
        <f t="shared" si="9"/>
        <v>0</v>
      </c>
      <c r="N45" s="23">
        <f>SUM(N41:N44)</f>
        <v>16019.81</v>
      </c>
    </row>
    <row r="46" spans="1:14" s="43" customFormat="1" ht="15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20" customFormat="1" ht="15" customHeight="1">
      <c r="A47" s="13" t="s">
        <v>46</v>
      </c>
      <c r="B47" s="14">
        <f>B38+B45</f>
        <v>925817.09</v>
      </c>
      <c r="C47" s="14">
        <f aca="true" t="shared" si="10" ref="C47:M47">C38+C45</f>
        <v>892145.4400000001</v>
      </c>
      <c r="D47" s="14">
        <f t="shared" si="10"/>
        <v>897025.1799999999</v>
      </c>
      <c r="E47" s="14">
        <f t="shared" si="10"/>
        <v>640484.0800000001</v>
      </c>
      <c r="F47" s="14">
        <f t="shared" si="10"/>
        <v>827612.5599999999</v>
      </c>
      <c r="G47" s="14">
        <f t="shared" si="10"/>
        <v>1067501.46</v>
      </c>
      <c r="H47" s="14">
        <f t="shared" si="10"/>
        <v>0</v>
      </c>
      <c r="I47" s="14">
        <f t="shared" si="10"/>
        <v>0</v>
      </c>
      <c r="J47" s="14">
        <f t="shared" si="10"/>
        <v>0</v>
      </c>
      <c r="K47" s="14">
        <f t="shared" si="10"/>
        <v>0</v>
      </c>
      <c r="L47" s="14">
        <f t="shared" si="10"/>
        <v>0</v>
      </c>
      <c r="M47" s="14">
        <f t="shared" si="10"/>
        <v>0</v>
      </c>
      <c r="N47" s="14">
        <f>SUM(B47:M47)</f>
        <v>5250585.8100000005</v>
      </c>
    </row>
    <row r="48" spans="1:14" s="43" customFormat="1" ht="1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20" customFormat="1" ht="27.75" customHeight="1">
      <c r="A49" s="21" t="s">
        <v>47</v>
      </c>
      <c r="B49" s="22">
        <f>B15-B47</f>
        <v>75805.23999999999</v>
      </c>
      <c r="C49" s="22">
        <f aca="true" t="shared" si="11" ref="C49:M49">C15-C47</f>
        <v>109237.53999999992</v>
      </c>
      <c r="D49" s="22">
        <f t="shared" si="11"/>
        <v>104380.89000000001</v>
      </c>
      <c r="E49" s="22">
        <f t="shared" si="11"/>
        <v>369620.6199999999</v>
      </c>
      <c r="F49" s="22">
        <f t="shared" si="11"/>
        <v>174058.1100000001</v>
      </c>
      <c r="G49" s="22">
        <f t="shared" si="11"/>
        <v>-66109.02000000002</v>
      </c>
      <c r="H49" s="22">
        <f t="shared" si="11"/>
        <v>0</v>
      </c>
      <c r="I49" s="22">
        <f t="shared" si="11"/>
        <v>0</v>
      </c>
      <c r="J49" s="22">
        <f t="shared" si="11"/>
        <v>0</v>
      </c>
      <c r="K49" s="22">
        <f t="shared" si="11"/>
        <v>0</v>
      </c>
      <c r="L49" s="22">
        <f t="shared" si="11"/>
        <v>0</v>
      </c>
      <c r="M49" s="22">
        <f t="shared" si="11"/>
        <v>0</v>
      </c>
      <c r="N49" s="22">
        <f>SUM(B49:M49)</f>
        <v>766993.3799999999</v>
      </c>
    </row>
    <row r="50" ht="15" customHeight="1">
      <c r="A50" s="1"/>
    </row>
  </sheetData>
  <sheetProtection/>
  <mergeCells count="5">
    <mergeCell ref="A7:N7"/>
    <mergeCell ref="A5:N5"/>
    <mergeCell ref="A6:N6"/>
    <mergeCell ref="A46:IV46"/>
    <mergeCell ref="A48:IV4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H21:M21 E27:M27 F31:M31 B21:G21 B27:D27 B31:E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AME</cp:lastModifiedBy>
  <dcterms:created xsi:type="dcterms:W3CDTF">2020-05-05T20:31:20Z</dcterms:created>
  <dcterms:modified xsi:type="dcterms:W3CDTF">2020-07-24T18:54:28Z</dcterms:modified>
  <cp:category/>
  <cp:version/>
  <cp:contentType/>
  <cp:contentStatus/>
</cp:coreProperties>
</file>