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Portal da Transparência - AME Botucatu\2021\"/>
    </mc:Choice>
  </mc:AlternateContent>
  <bookViews>
    <workbookView xWindow="0" yWindow="0" windowWidth="20490" windowHeight="7320"/>
  </bookViews>
  <sheets>
    <sheet name="Fluxo de Caixa - 2021" sheetId="2" r:id="rId1"/>
  </sheets>
  <calcPr calcId="162913"/>
</workbook>
</file>

<file path=xl/calcChain.xml><?xml version="1.0" encoding="utf-8"?>
<calcChain xmlns="http://schemas.openxmlformats.org/spreadsheetml/2006/main">
  <c r="H31" i="2" l="1"/>
  <c r="E22" i="2" l="1"/>
  <c r="F22" i="2"/>
  <c r="G22" i="2"/>
  <c r="H22" i="2"/>
  <c r="I22" i="2"/>
  <c r="J22" i="2"/>
  <c r="K22" i="2"/>
  <c r="L22" i="2"/>
  <c r="M22" i="2"/>
  <c r="C51" i="2"/>
  <c r="M51" i="2"/>
  <c r="M52" i="2" s="1"/>
  <c r="C40" i="2"/>
  <c r="D40" i="2"/>
  <c r="E40" i="2"/>
  <c r="F40" i="2"/>
  <c r="G40" i="2"/>
  <c r="H40" i="2"/>
  <c r="I40" i="2"/>
  <c r="I51" i="2" s="1"/>
  <c r="I52" i="2" s="1"/>
  <c r="J40" i="2"/>
  <c r="J51" i="2" s="1"/>
  <c r="J52" i="2" s="1"/>
  <c r="K40" i="2"/>
  <c r="L40" i="2"/>
  <c r="M40" i="2"/>
  <c r="N40" i="2"/>
  <c r="C36" i="2"/>
  <c r="D36" i="2"/>
  <c r="E36" i="2"/>
  <c r="F36" i="2"/>
  <c r="G36" i="2"/>
  <c r="H36" i="2"/>
  <c r="I36" i="2"/>
  <c r="J36" i="2"/>
  <c r="K36" i="2"/>
  <c r="L36" i="2"/>
  <c r="M36" i="2"/>
  <c r="C32" i="2"/>
  <c r="D32" i="2"/>
  <c r="E32" i="2"/>
  <c r="F32" i="2"/>
  <c r="G32" i="2"/>
  <c r="H32" i="2"/>
  <c r="I32" i="2"/>
  <c r="J32" i="2"/>
  <c r="K32" i="2"/>
  <c r="L32" i="2"/>
  <c r="M32" i="2"/>
  <c r="C31" i="2"/>
  <c r="D31" i="2"/>
  <c r="E31" i="2"/>
  <c r="F31" i="2"/>
  <c r="G31" i="2"/>
  <c r="I31" i="2"/>
  <c r="J31" i="2"/>
  <c r="K31" i="2"/>
  <c r="K51" i="2" s="1"/>
  <c r="L31" i="2"/>
  <c r="M31" i="2"/>
  <c r="C22" i="2"/>
  <c r="D22" i="2"/>
  <c r="C19" i="2"/>
  <c r="C52" i="2" s="1"/>
  <c r="D19" i="2"/>
  <c r="E19" i="2"/>
  <c r="F19" i="2"/>
  <c r="G19" i="2"/>
  <c r="H19" i="2"/>
  <c r="I19" i="2"/>
  <c r="J19" i="2"/>
  <c r="K19" i="2"/>
  <c r="K52" i="2" s="1"/>
  <c r="L19" i="2"/>
  <c r="M19" i="2"/>
  <c r="B40" i="2"/>
  <c r="B51" i="2" s="1"/>
  <c r="B53" i="2" s="1"/>
  <c r="C10" i="2" s="1"/>
  <c r="B36" i="2"/>
  <c r="B32" i="2"/>
  <c r="B31" i="2"/>
  <c r="B22" i="2"/>
  <c r="B19" i="2"/>
  <c r="B52" i="2" s="1"/>
  <c r="L51" i="2" l="1"/>
  <c r="L52" i="2" s="1"/>
  <c r="H51" i="2"/>
  <c r="H52" i="2" s="1"/>
  <c r="G51" i="2"/>
  <c r="G52" i="2" s="1"/>
  <c r="F51" i="2"/>
  <c r="F52" i="2" s="1"/>
  <c r="E51" i="2"/>
  <c r="E52" i="2" s="1"/>
  <c r="D51" i="2"/>
  <c r="D52" i="2" s="1"/>
  <c r="C53" i="2"/>
  <c r="D10" i="2" s="1"/>
  <c r="N32" i="2"/>
  <c r="N30" i="2"/>
  <c r="N24" i="2" l="1"/>
  <c r="N35" i="2" l="1"/>
  <c r="N23" i="2" l="1"/>
  <c r="N25" i="2"/>
  <c r="N26" i="2"/>
  <c r="N27" i="2"/>
  <c r="N28" i="2"/>
  <c r="N29" i="2"/>
  <c r="N31" i="2"/>
  <c r="N33" i="2"/>
  <c r="N34" i="2"/>
  <c r="N15" i="2"/>
  <c r="N18" i="2"/>
  <c r="N13" i="2"/>
  <c r="N52" i="2" l="1"/>
  <c r="N19" i="2"/>
  <c r="N22" i="2"/>
  <c r="N36" i="2"/>
  <c r="D53" i="2" l="1"/>
  <c r="E10" i="2" s="1"/>
  <c r="E53" i="2" l="1"/>
  <c r="F10" i="2" s="1"/>
  <c r="F53" i="2" l="1"/>
  <c r="G10" i="2" s="1"/>
  <c r="G53" i="2" l="1"/>
  <c r="H10" i="2" s="1"/>
  <c r="H53" i="2" l="1"/>
  <c r="I10" i="2" s="1"/>
  <c r="I53" i="2" l="1"/>
  <c r="J10" i="2" s="1"/>
  <c r="J53" i="2" l="1"/>
  <c r="K10" i="2" s="1"/>
  <c r="K53" i="2" l="1"/>
  <c r="L10" i="2" s="1"/>
  <c r="L53" i="2" l="1"/>
  <c r="M10" i="2" s="1"/>
  <c r="M53" i="2" l="1"/>
  <c r="N53" i="2" s="1"/>
  <c r="N10" i="2"/>
</calcChain>
</file>

<file path=xl/sharedStrings.xml><?xml version="1.0" encoding="utf-8"?>
<sst xmlns="http://schemas.openxmlformats.org/spreadsheetml/2006/main" count="58" uniqueCount="58">
  <si>
    <t>Relatório - Demonstrativo do Fluxo de Caixa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</si>
  <si>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</si>
  <si>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</si>
  <si>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</si>
  <si>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</si>
  <si>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</si>
  <si>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</si>
  <si>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</si>
  <si>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</si>
  <si>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</si>
  <si>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</si>
  <si>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</si>
  <si>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</si>
  <si>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</si>
  <si>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Saldo do Mês Anterior</t>
  </si>
  <si>
    <t>RECEITAS</t>
  </si>
  <si>
    <t>Receitas Financeiras</t>
  </si>
  <si>
    <t>DESPESAS</t>
  </si>
  <si>
    <t>Pessoal (CLT)</t>
  </si>
  <si>
    <t>13º</t>
  </si>
  <si>
    <t>Férias</t>
  </si>
  <si>
    <t>MESES</t>
  </si>
  <si>
    <t>Repasse Contrato de Gestão / Convênio/Termos de Adiantamento</t>
  </si>
  <si>
    <t>SUS</t>
  </si>
  <si>
    <t>Receitas Acessórias</t>
  </si>
  <si>
    <t>Doação -Recursos Financeiros</t>
  </si>
  <si>
    <t>Demais Receitas</t>
  </si>
  <si>
    <t>Total de Receitas</t>
  </si>
  <si>
    <t>Ordenados</t>
  </si>
  <si>
    <t>Benefícios</t>
  </si>
  <si>
    <t>Horas Extras</t>
  </si>
  <si>
    <t>Rescisões com Encargos</t>
  </si>
  <si>
    <t xml:space="preserve">Encargos Sociais </t>
  </si>
  <si>
    <t>Outras despesas com Pessoal</t>
  </si>
  <si>
    <t>Serviço Terceirizados</t>
  </si>
  <si>
    <t>Assistenciais</t>
  </si>
  <si>
    <t>Pessoa Jurídica</t>
  </si>
  <si>
    <t>Pessoa Física</t>
  </si>
  <si>
    <t>Administrativas</t>
  </si>
  <si>
    <t>Materiais</t>
  </si>
  <si>
    <t>Materiais e Medicamentos</t>
  </si>
  <si>
    <t>Òrteses, Próteses e Materiais Especiais</t>
  </si>
  <si>
    <t>Material de Consumo</t>
  </si>
  <si>
    <t xml:space="preserve">Ações Judiciais </t>
  </si>
  <si>
    <t>Trabalhista</t>
  </si>
  <si>
    <t>Cíveis</t>
  </si>
  <si>
    <t>Outras Ações Judiciais</t>
  </si>
  <si>
    <t>Ultilidade Pública</t>
  </si>
  <si>
    <t>Tributárias</t>
  </si>
  <si>
    <t>Financeiras</t>
  </si>
  <si>
    <t>Manutenção Predial</t>
  </si>
  <si>
    <t>Investimento</t>
  </si>
  <si>
    <t>Ressarcimento por Rateio</t>
  </si>
  <si>
    <t>Outras despesas</t>
  </si>
  <si>
    <t>Total de Despesas</t>
  </si>
  <si>
    <t>Saldo Do Mês( Receitas-Despesas)</t>
  </si>
  <si>
    <t>SALDO FINAL (Saldo Anterior +Receitas - Despesas)</t>
  </si>
  <si>
    <t>AME BOTUCATU - Período: De 01 até 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</si>
</sst>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b/>
      <u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6" fillId="2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16" fillId="33" borderId="1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19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43" fontId="0" fillId="0" borderId="11" xfId="42" applyFont="1" applyBorder="1" applyAlignment="1">
      <alignment horizontal="right" wrapText="1"/>
    </xf>
    <xf numFmtId="43" fontId="16" fillId="0" borderId="11" xfId="42" applyFont="1" applyBorder="1" applyAlignment="1">
      <alignment horizontal="right" wrapText="1"/>
    </xf>
    <xf numFmtId="43" fontId="0" fillId="0" borderId="0" xfId="42" applyFont="1" applyBorder="1" applyAlignment="1">
      <alignment horizontal="right" wrapText="1"/>
    </xf>
    <xf numFmtId="43" fontId="0" fillId="0" borderId="0" xfId="42" applyFont="1" applyBorder="1" applyAlignment="1">
      <alignment horizontal="center" wrapText="1"/>
    </xf>
    <xf numFmtId="43" fontId="16" fillId="0" borderId="13" xfId="42" applyFont="1" applyBorder="1" applyAlignment="1">
      <alignment horizontal="right" wrapText="1"/>
    </xf>
    <xf numFmtId="43" fontId="16" fillId="0" borderId="0" xfId="42" applyFont="1" applyBorder="1" applyAlignment="1">
      <alignment horizontal="right" wrapText="1"/>
    </xf>
    <xf numFmtId="0" fontId="0" fillId="0" borderId="12" xfId="0" applyBorder="1" applyAlignment="1">
      <alignment wrapText="1"/>
    </xf>
    <xf numFmtId="43" fontId="16" fillId="0" borderId="15" xfId="42" applyFont="1" applyBorder="1" applyAlignment="1">
      <alignment horizontal="right" wrapText="1"/>
    </xf>
    <xf numFmtId="43" fontId="0" fillId="0" borderId="13" xfId="42" applyFont="1" applyBorder="1" applyAlignment="1">
      <alignment horizontal="right" wrapText="1"/>
    </xf>
    <xf numFmtId="43" fontId="0" fillId="0" borderId="15" xfId="42" applyFont="1" applyBorder="1" applyAlignment="1">
      <alignment horizontal="right" wrapText="1"/>
    </xf>
    <xf numFmtId="0" fontId="0" fillId="0" borderId="17" xfId="0" applyBorder="1" applyAlignment="1">
      <alignment wrapText="1"/>
    </xf>
    <xf numFmtId="0" fontId="0" fillId="0" borderId="11" xfId="0" applyBorder="1" applyAlignment="1">
      <alignment wrapText="1"/>
    </xf>
    <xf numFmtId="43" fontId="0" fillId="0" borderId="0" xfId="42" applyFont="1"/>
    <xf numFmtId="43" fontId="16" fillId="33" borderId="14" xfId="42" applyFont="1" applyFill="1" applyBorder="1" applyAlignment="1">
      <alignment horizontal="center" wrapText="1"/>
    </xf>
    <xf numFmtId="43" fontId="16" fillId="33" borderId="11" xfId="42" applyFont="1" applyFill="1" applyBorder="1" applyAlignment="1">
      <alignment horizontal="center" wrapText="1"/>
    </xf>
    <xf numFmtId="43" fontId="0" fillId="0" borderId="16" xfId="42" applyFont="1" applyBorder="1" applyAlignment="1">
      <alignment horizontal="right" wrapText="1"/>
    </xf>
    <xf numFmtId="0" fontId="16" fillId="33" borderId="11" xfId="0" applyFont="1" applyFill="1" applyBorder="1" applyAlignment="1">
      <alignment wrapText="1"/>
    </xf>
    <xf numFmtId="43" fontId="16" fillId="33" borderId="15" xfId="42" applyFont="1" applyFill="1" applyBorder="1" applyAlignment="1">
      <alignment horizontal="right" wrapText="1"/>
    </xf>
    <xf numFmtId="43" fontId="16" fillId="33" borderId="11" xfId="42" applyFont="1" applyFill="1" applyBorder="1" applyAlignment="1">
      <alignment horizontal="right" wrapText="1"/>
    </xf>
    <xf numFmtId="0" fontId="16" fillId="33" borderId="12" xfId="0" applyFont="1" applyFill="1" applyBorder="1" applyAlignment="1">
      <alignment wrapText="1"/>
    </xf>
    <xf numFmtId="43" fontId="16" fillId="33" borderId="13" xfId="42" applyFont="1" applyFill="1" applyBorder="1" applyAlignment="1">
      <alignment horizontal="right" wrapText="1"/>
    </xf>
    <xf numFmtId="43" fontId="16" fillId="33" borderId="14" xfId="42" applyFont="1" applyFill="1" applyBorder="1" applyAlignment="1">
      <alignment horizontal="right" wrapText="1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16" fillId="33" borderId="15" xfId="0" applyFont="1" applyFill="1" applyBorder="1" applyAlignment="1">
      <alignment wrapText="1"/>
    </xf>
    <xf numFmtId="0" fontId="0" fillId="0" borderId="0" xfId="0" applyFont="1"/>
    <xf numFmtId="0" fontId="16" fillId="0" borderId="0" xfId="0" applyFont="1"/>
    <xf numFmtId="43" fontId="1" fillId="0" borderId="15" xfId="42" applyFont="1" applyBorder="1" applyAlignment="1">
      <alignment horizontal="right" wrapText="1"/>
    </xf>
    <xf numFmtId="43" fontId="1" fillId="0" borderId="11" xfId="42" applyFont="1" applyBorder="1" applyAlignment="1">
      <alignment horizontal="right" wrapText="1"/>
    </xf>
    <xf numFmtId="0" fontId="0" fillId="0" borderId="0" xfId="0" applyAlignment="1">
      <alignment horizontal="center" wrapText="1"/>
    </xf>
    <xf numFmtId="0" fontId="20" fillId="0" borderId="0" xfId="0" applyFont="1" applyAlignment="1">
      <alignment horizont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657224</xdr:colOff>
      <xdr:row>0</xdr:row>
      <xdr:rowOff>63499</xdr:rowOff>
    </xdr:from>
    <xdr:to>
      <xdr:col>6</xdr:col>
      <xdr:colOff>747182</xdr:colOff>
      <xdr:row>4</xdr:row>
      <xdr:rowOff>44449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8724" y="63499"/>
          <a:ext cx="1889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54"/>
  <sheetViews>
    <sheetView showGridLines="0" tabSelected="1" zoomScaleNormal="100" workbookViewId="0">
      <selection activeCell="H51" sqref="H51"/>
    </sheetView>
  </sheetViews>
  <sheetFormatPr defaultRowHeight="15" x14ac:dyDescent="0.25"/>
  <cols>
    <col min="1" max="1" width="44.28515625" bestFit="1" customWidth="1"/>
    <col min="2" max="10" width="13.42578125" style="19" customWidth="1"/>
    <col min="11" max="12" width="13.42578125" style="19" bestFit="1" customWidth="1"/>
    <col min="13" max="13" width="14.85546875" style="19" bestFit="1" customWidth="1"/>
    <col min="14" max="14" width="14.7109375" style="19" bestFit="1" customWidth="1"/>
  </cols>
  <sheetData>
    <row r="4" spans="1:14" ht="15" customHeight="1" x14ac:dyDescent="0.25">
      <c r="A4" s="36"/>
      <c r="B4" s="36"/>
      <c r="C4" s="36"/>
      <c r="D4" s="36"/>
      <c r="E4" s="36"/>
    </row>
    <row r="5" spans="1:14" ht="15" customHeight="1" x14ac:dyDescent="0.25">
      <c r="A5" s="37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ht="15" customHeight="1" thickBot="1" x14ac:dyDescent="0.3">
      <c r="A6" s="37" t="s">
        <v>57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5" customHeight="1" thickBot="1" x14ac:dyDescent="0.3">
      <c r="A7" s="1"/>
    </row>
    <row r="8" spans="1:14" ht="15" customHeight="1" x14ac:dyDescent="0.25"/>
    <row r="9" spans="1:14" ht="15" customHeight="1" x14ac:dyDescent="0.25">
      <c r="A9" s="3" t="s">
        <v>21</v>
      </c>
      <c r="B9" s="20" t="s">
        <v>1</v>
      </c>
      <c r="C9" s="21" t="s">
        <v>2</v>
      </c>
      <c r="D9" s="21" t="s">
        <v>3</v>
      </c>
      <c r="E9" s="21" t="s">
        <v>4</v>
      </c>
      <c r="F9" s="21" t="s">
        <v>5</v>
      </c>
      <c r="G9" s="21" t="s">
        <v>6</v>
      </c>
      <c r="H9" s="21" t="s">
        <v>7</v>
      </c>
      <c r="I9" s="21" t="s">
        <v>8</v>
      </c>
      <c r="J9" s="21" t="s">
        <v>9</v>
      </c>
      <c r="K9" s="21" t="s">
        <v>10</v>
      </c>
      <c r="L9" s="21" t="s">
        <v>11</v>
      </c>
      <c r="M9" s="21" t="s">
        <v>12</v>
      </c>
      <c r="N9" s="21" t="s">
        <v>13</v>
      </c>
    </row>
    <row r="10" spans="1:14" ht="15" customHeight="1" x14ac:dyDescent="0.25">
      <c r="A10" s="13" t="s">
        <v>14</v>
      </c>
      <c r="B10" s="7">
        <v>563079.6</v>
      </c>
      <c r="C10" s="15">
        <f>B53</f>
        <v>483152.12</v>
      </c>
      <c r="D10" s="15">
        <f t="shared" ref="D10:M10" si="0">C53</f>
        <v>429890.10000000009</v>
      </c>
      <c r="E10" s="15">
        <f t="shared" si="0"/>
        <v>82716.310000000056</v>
      </c>
      <c r="F10" s="15">
        <f t="shared" si="0"/>
        <v>1266.5</v>
      </c>
      <c r="G10" s="15">
        <f t="shared" si="0"/>
        <v>749989.67999999993</v>
      </c>
      <c r="H10" s="15">
        <f t="shared" si="0"/>
        <v>38557.920000000391</v>
      </c>
      <c r="I10" s="15">
        <f t="shared" si="0"/>
        <v>774963.80000000028</v>
      </c>
      <c r="J10" s="15">
        <f t="shared" si="0"/>
        <v>774963.80000000028</v>
      </c>
      <c r="K10" s="15">
        <f t="shared" si="0"/>
        <v>774963.80000000028</v>
      </c>
      <c r="L10" s="15">
        <f t="shared" si="0"/>
        <v>774963.80000000028</v>
      </c>
      <c r="M10" s="15">
        <f t="shared" si="0"/>
        <v>774963.80000000028</v>
      </c>
      <c r="N10" s="8">
        <f>SUM(B10:M10)</f>
        <v>6223471.2300000023</v>
      </c>
    </row>
    <row r="11" spans="1:14" ht="9.75" customHeight="1" x14ac:dyDescent="0.25">
      <c r="A11" s="4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0"/>
    </row>
    <row r="12" spans="1:14" ht="15" customHeight="1" x14ac:dyDescent="0.25">
      <c r="A12" s="5" t="s">
        <v>15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1:14" ht="15" customHeight="1" x14ac:dyDescent="0.25">
      <c r="A13" s="13" t="s">
        <v>22</v>
      </c>
      <c r="B13" s="7">
        <v>910659</v>
      </c>
      <c r="C13" s="7">
        <v>910659</v>
      </c>
      <c r="D13" s="7">
        <v>910659</v>
      </c>
      <c r="E13" s="7">
        <v>2270113.5499999998</v>
      </c>
      <c r="F13" s="7">
        <v>2270113.5499999998</v>
      </c>
      <c r="G13" s="7">
        <v>2270113.5499999998</v>
      </c>
      <c r="H13" s="7">
        <v>2270113.5499999998</v>
      </c>
      <c r="I13" s="7"/>
      <c r="J13" s="7"/>
      <c r="K13" s="7"/>
      <c r="L13" s="7"/>
      <c r="M13" s="7"/>
      <c r="N13" s="11">
        <f>SUM(B13:M13)</f>
        <v>11812431.199999999</v>
      </c>
    </row>
    <row r="14" spans="1:14" ht="15" customHeight="1" x14ac:dyDescent="0.25">
      <c r="A14" s="13" t="s">
        <v>23</v>
      </c>
      <c r="B14" s="7"/>
      <c r="C14" s="7">
        <v>0</v>
      </c>
      <c r="D14" s="7">
        <v>0</v>
      </c>
      <c r="E14" s="7">
        <v>0</v>
      </c>
      <c r="F14" s="15">
        <v>0</v>
      </c>
      <c r="G14" s="7">
        <v>0</v>
      </c>
      <c r="H14" s="7"/>
      <c r="I14" s="7"/>
      <c r="J14" s="7"/>
      <c r="K14" s="7"/>
      <c r="L14" s="7"/>
      <c r="M14" s="7"/>
      <c r="N14" s="11"/>
    </row>
    <row r="15" spans="1:14" ht="15" customHeight="1" x14ac:dyDescent="0.25">
      <c r="A15" s="13" t="s">
        <v>16</v>
      </c>
      <c r="B15" s="7">
        <v>62.46</v>
      </c>
      <c r="C15" s="7">
        <v>54</v>
      </c>
      <c r="D15" s="7">
        <v>101.22</v>
      </c>
      <c r="E15" s="7">
        <v>206.15</v>
      </c>
      <c r="F15" s="15">
        <v>90.36</v>
      </c>
      <c r="G15" s="7">
        <v>125.1</v>
      </c>
      <c r="H15" s="7">
        <v>1080.33</v>
      </c>
      <c r="I15" s="7"/>
      <c r="J15" s="7"/>
      <c r="K15" s="7"/>
      <c r="L15" s="7"/>
      <c r="M15" s="7"/>
      <c r="N15" s="11">
        <f t="shared" ref="N15:N18" si="1">SUM(B15:M15)</f>
        <v>1719.62</v>
      </c>
    </row>
    <row r="16" spans="1:14" ht="15" customHeight="1" x14ac:dyDescent="0.25">
      <c r="A16" s="13" t="s">
        <v>24</v>
      </c>
      <c r="B16" s="16"/>
      <c r="C16" s="16"/>
      <c r="D16" s="16"/>
      <c r="E16" s="16">
        <v>0</v>
      </c>
      <c r="F16" s="15">
        <v>0</v>
      </c>
      <c r="G16" s="7">
        <v>0</v>
      </c>
      <c r="H16" s="7"/>
      <c r="I16" s="7"/>
      <c r="J16" s="7"/>
      <c r="K16" s="7"/>
      <c r="L16" s="7"/>
      <c r="M16" s="7"/>
      <c r="N16" s="11"/>
    </row>
    <row r="17" spans="1:14" ht="15" customHeight="1" x14ac:dyDescent="0.25">
      <c r="A17" s="13" t="s">
        <v>25</v>
      </c>
      <c r="B17" s="16"/>
      <c r="C17" s="16"/>
      <c r="D17" s="16"/>
      <c r="E17" s="16">
        <v>0</v>
      </c>
      <c r="F17" s="15">
        <v>0</v>
      </c>
      <c r="G17" s="7">
        <v>0</v>
      </c>
      <c r="H17" s="7"/>
      <c r="I17" s="7"/>
      <c r="J17" s="7"/>
      <c r="K17" s="7"/>
      <c r="L17" s="7"/>
      <c r="M17" s="7"/>
      <c r="N17" s="11"/>
    </row>
    <row r="18" spans="1:14" ht="15" customHeight="1" x14ac:dyDescent="0.25">
      <c r="A18" s="13" t="s">
        <v>26</v>
      </c>
      <c r="B18" s="16">
        <v>0</v>
      </c>
      <c r="C18" s="16"/>
      <c r="D18" s="16"/>
      <c r="E18" s="16"/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11">
        <f t="shared" si="1"/>
        <v>0</v>
      </c>
    </row>
    <row r="19" spans="1:14" ht="15" customHeight="1" x14ac:dyDescent="0.25">
      <c r="A19" s="23" t="s">
        <v>27</v>
      </c>
      <c r="B19" s="24">
        <f>SUM(B13:B18)</f>
        <v>910721.46</v>
      </c>
      <c r="C19" s="24">
        <f t="shared" ref="C19:M19" si="2">SUM(C13:C18)</f>
        <v>910713</v>
      </c>
      <c r="D19" s="24">
        <f t="shared" si="2"/>
        <v>910760.22</v>
      </c>
      <c r="E19" s="24">
        <f t="shared" si="2"/>
        <v>2270319.6999999997</v>
      </c>
      <c r="F19" s="24">
        <f t="shared" si="2"/>
        <v>2270203.9099999997</v>
      </c>
      <c r="G19" s="24">
        <f t="shared" si="2"/>
        <v>2270238.65</v>
      </c>
      <c r="H19" s="24">
        <f t="shared" si="2"/>
        <v>2271193.88</v>
      </c>
      <c r="I19" s="24">
        <f t="shared" si="2"/>
        <v>0</v>
      </c>
      <c r="J19" s="24">
        <f t="shared" si="2"/>
        <v>0</v>
      </c>
      <c r="K19" s="24">
        <f t="shared" si="2"/>
        <v>0</v>
      </c>
      <c r="L19" s="24">
        <f t="shared" si="2"/>
        <v>0</v>
      </c>
      <c r="M19" s="24">
        <f t="shared" si="2"/>
        <v>0</v>
      </c>
      <c r="N19" s="25">
        <f>SUM(N13:N18)</f>
        <v>11814150.819999998</v>
      </c>
    </row>
    <row r="20" spans="1:14" ht="9.75" customHeight="1" x14ac:dyDescent="0.25">
      <c r="A20" s="6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5" customHeight="1" x14ac:dyDescent="0.25">
      <c r="A21" s="5" t="s">
        <v>17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5" customHeight="1" x14ac:dyDescent="0.25">
      <c r="A22" s="23" t="s">
        <v>18</v>
      </c>
      <c r="B22" s="28">
        <f>SUM(B23:B30)</f>
        <v>317621.13</v>
      </c>
      <c r="C22" s="28">
        <f t="shared" ref="C22:D22" si="3">SUM(C23:C30)</f>
        <v>292737.03000000003</v>
      </c>
      <c r="D22" s="28">
        <f t="shared" si="3"/>
        <v>386877.48</v>
      </c>
      <c r="E22" s="28">
        <f t="shared" ref="E22" si="4">SUM(E23:E30)</f>
        <v>241438.17</v>
      </c>
      <c r="F22" s="28">
        <f t="shared" ref="F22" si="5">SUM(F23:F30)</f>
        <v>484653.11999999994</v>
      </c>
      <c r="G22" s="28">
        <f t="shared" ref="G22" si="6">SUM(G23:G30)</f>
        <v>473553.44</v>
      </c>
      <c r="H22" s="28">
        <f t="shared" ref="H22" si="7">SUM(H23:H30)</f>
        <v>487958.9</v>
      </c>
      <c r="I22" s="28">
        <f t="shared" ref="I22" si="8">SUM(I23:I30)</f>
        <v>0</v>
      </c>
      <c r="J22" s="28">
        <f t="shared" ref="J22" si="9">SUM(J23:J30)</f>
        <v>0</v>
      </c>
      <c r="K22" s="28">
        <f t="shared" ref="K22" si="10">SUM(K23:K30)</f>
        <v>0</v>
      </c>
      <c r="L22" s="28">
        <f t="shared" ref="L22" si="11">SUM(L23:L30)</f>
        <v>0</v>
      </c>
      <c r="M22" s="28">
        <f t="shared" ref="M22" si="12">SUM(M23:M30)</f>
        <v>0</v>
      </c>
      <c r="N22" s="25">
        <f>SUM(B22:M22)</f>
        <v>2684839.27</v>
      </c>
    </row>
    <row r="23" spans="1:14" ht="15" customHeight="1" x14ac:dyDescent="0.25">
      <c r="A23" s="13" t="s">
        <v>28</v>
      </c>
      <c r="B23" s="7">
        <v>222312.24</v>
      </c>
      <c r="C23" s="7">
        <v>218258.12</v>
      </c>
      <c r="D23" s="7">
        <v>215957.81</v>
      </c>
      <c r="E23" s="15">
        <v>201101.15</v>
      </c>
      <c r="F23" s="7">
        <v>405596.22</v>
      </c>
      <c r="G23" s="7">
        <v>399296.83</v>
      </c>
      <c r="H23" s="7">
        <v>398331.08</v>
      </c>
      <c r="I23" s="7"/>
      <c r="J23" s="7"/>
      <c r="K23" s="7"/>
      <c r="L23" s="7"/>
      <c r="M23" s="7"/>
      <c r="N23" s="11">
        <f t="shared" ref="N23:N36" si="13">SUM(B23:M23)</f>
        <v>2060853.4500000002</v>
      </c>
    </row>
    <row r="24" spans="1:14" ht="15" customHeight="1" x14ac:dyDescent="0.25">
      <c r="A24" s="13" t="s">
        <v>29</v>
      </c>
      <c r="B24" s="7">
        <v>8263.94</v>
      </c>
      <c r="C24" s="7">
        <v>7876.7</v>
      </c>
      <c r="D24" s="7">
        <v>7274.34</v>
      </c>
      <c r="E24" s="15">
        <v>10030</v>
      </c>
      <c r="F24" s="7">
        <v>11952.88</v>
      </c>
      <c r="G24" s="7">
        <v>10115</v>
      </c>
      <c r="H24" s="7">
        <v>11411.41</v>
      </c>
      <c r="I24" s="7"/>
      <c r="J24" s="7"/>
      <c r="K24" s="7"/>
      <c r="L24" s="7"/>
      <c r="M24" s="7"/>
      <c r="N24" s="11">
        <f t="shared" si="13"/>
        <v>66924.26999999999</v>
      </c>
    </row>
    <row r="25" spans="1:14" ht="15" customHeight="1" x14ac:dyDescent="0.25">
      <c r="A25" s="13" t="s">
        <v>30</v>
      </c>
      <c r="B25" s="7"/>
      <c r="C25" s="7">
        <v>0</v>
      </c>
      <c r="D25" s="7">
        <v>0</v>
      </c>
      <c r="E25" s="15">
        <v>0</v>
      </c>
      <c r="F25" s="7">
        <v>0</v>
      </c>
      <c r="G25" s="7">
        <v>0</v>
      </c>
      <c r="H25" s="7">
        <v>0</v>
      </c>
      <c r="I25" s="7"/>
      <c r="J25" s="7"/>
      <c r="K25" s="7"/>
      <c r="L25" s="7"/>
      <c r="M25" s="7"/>
      <c r="N25" s="11">
        <f t="shared" si="13"/>
        <v>0</v>
      </c>
    </row>
    <row r="26" spans="1:14" ht="15" customHeight="1" x14ac:dyDescent="0.25">
      <c r="A26" s="13" t="s">
        <v>32</v>
      </c>
      <c r="B26" s="7">
        <v>28575.84</v>
      </c>
      <c r="C26" s="7">
        <v>19578.96</v>
      </c>
      <c r="D26" s="7">
        <v>19337.96</v>
      </c>
      <c r="E26" s="15">
        <v>17137.98</v>
      </c>
      <c r="F26" s="7">
        <v>33034.25</v>
      </c>
      <c r="G26" s="7">
        <v>34073.42</v>
      </c>
      <c r="H26" s="7">
        <v>33290.120000000003</v>
      </c>
      <c r="I26" s="7"/>
      <c r="J26" s="7"/>
      <c r="K26" s="7"/>
      <c r="L26" s="7"/>
      <c r="M26" s="7"/>
      <c r="N26" s="11">
        <f t="shared" si="13"/>
        <v>185028.53</v>
      </c>
    </row>
    <row r="27" spans="1:14" ht="15" customHeight="1" x14ac:dyDescent="0.25">
      <c r="A27" s="13" t="s">
        <v>31</v>
      </c>
      <c r="B27" s="7">
        <v>22310.42</v>
      </c>
      <c r="C27" s="7">
        <v>21091.5</v>
      </c>
      <c r="D27" s="7">
        <v>140213.59</v>
      </c>
      <c r="E27" s="15">
        <v>11715.35</v>
      </c>
      <c r="F27" s="7">
        <v>32297.17</v>
      </c>
      <c r="G27" s="7">
        <v>24622.04</v>
      </c>
      <c r="H27" s="7">
        <v>40579.53</v>
      </c>
      <c r="I27" s="7"/>
      <c r="J27" s="7"/>
      <c r="K27" s="7"/>
      <c r="L27" s="7"/>
      <c r="M27" s="7"/>
      <c r="N27" s="11">
        <f t="shared" si="13"/>
        <v>292829.60000000003</v>
      </c>
    </row>
    <row r="28" spans="1:14" ht="15" customHeight="1" x14ac:dyDescent="0.25">
      <c r="A28" s="13" t="s">
        <v>19</v>
      </c>
      <c r="B28" s="7">
        <v>10894.44</v>
      </c>
      <c r="C28" s="7">
        <v>0</v>
      </c>
      <c r="D28" s="7">
        <v>0</v>
      </c>
      <c r="E28" s="15">
        <v>162.43</v>
      </c>
      <c r="F28" s="7">
        <v>0</v>
      </c>
      <c r="G28" s="7">
        <v>0</v>
      </c>
      <c r="H28" s="7">
        <v>0</v>
      </c>
      <c r="I28" s="7"/>
      <c r="J28" s="7"/>
      <c r="K28" s="7"/>
      <c r="L28" s="7"/>
      <c r="M28" s="7"/>
      <c r="N28" s="11">
        <f t="shared" si="13"/>
        <v>11056.87</v>
      </c>
    </row>
    <row r="29" spans="1:14" ht="15" customHeight="1" x14ac:dyDescent="0.25">
      <c r="A29" s="13" t="s">
        <v>20</v>
      </c>
      <c r="B29" s="7">
        <v>25264.25</v>
      </c>
      <c r="C29" s="7">
        <v>25931.75</v>
      </c>
      <c r="D29" s="7">
        <v>4093.78</v>
      </c>
      <c r="E29" s="15">
        <v>1291.26</v>
      </c>
      <c r="F29" s="7">
        <v>1772.6</v>
      </c>
      <c r="G29" s="7">
        <v>5446.15</v>
      </c>
      <c r="H29" s="7">
        <v>4346.76</v>
      </c>
      <c r="I29" s="7"/>
      <c r="J29" s="7"/>
      <c r="K29" s="7"/>
      <c r="L29" s="7"/>
      <c r="M29" s="7"/>
      <c r="N29" s="11">
        <f t="shared" si="13"/>
        <v>68146.55</v>
      </c>
    </row>
    <row r="30" spans="1:14" ht="15" customHeight="1" x14ac:dyDescent="0.25">
      <c r="A30" s="13" t="s">
        <v>33</v>
      </c>
      <c r="B30" s="7"/>
      <c r="C30" s="7">
        <v>0</v>
      </c>
      <c r="D30" s="7">
        <v>0</v>
      </c>
      <c r="E30" s="15">
        <v>0</v>
      </c>
      <c r="F30" s="7">
        <v>0</v>
      </c>
      <c r="G30" s="7">
        <v>0</v>
      </c>
      <c r="H30" s="7">
        <v>0</v>
      </c>
      <c r="I30" s="7"/>
      <c r="J30" s="7"/>
      <c r="K30" s="7"/>
      <c r="L30" s="7"/>
      <c r="M30" s="7"/>
      <c r="N30" s="11">
        <f t="shared" ref="N30" si="14">SUM(B30:M30)</f>
        <v>0</v>
      </c>
    </row>
    <row r="31" spans="1:14" s="33" customFormat="1" ht="15" customHeight="1" x14ac:dyDescent="0.25">
      <c r="A31" s="26" t="s">
        <v>34</v>
      </c>
      <c r="B31" s="25">
        <f>SUM(B33+B35)</f>
        <v>609170.88</v>
      </c>
      <c r="C31" s="25">
        <f t="shared" ref="C31:M31" si="15">SUM(C33+C35)</f>
        <v>535389.96</v>
      </c>
      <c r="D31" s="25">
        <f t="shared" si="15"/>
        <v>669563.55000000005</v>
      </c>
      <c r="E31" s="25">
        <f t="shared" si="15"/>
        <v>1174013.46</v>
      </c>
      <c r="F31" s="25">
        <f t="shared" si="15"/>
        <v>290714.53999999998</v>
      </c>
      <c r="G31" s="25">
        <f t="shared" si="15"/>
        <v>1310064.8999999999</v>
      </c>
      <c r="H31" s="25">
        <f>SUM(H33+H35)</f>
        <v>567607.14</v>
      </c>
      <c r="I31" s="25">
        <f t="shared" si="15"/>
        <v>0</v>
      </c>
      <c r="J31" s="25">
        <f t="shared" si="15"/>
        <v>0</v>
      </c>
      <c r="K31" s="25">
        <f t="shared" si="15"/>
        <v>0</v>
      </c>
      <c r="L31" s="25">
        <f t="shared" si="15"/>
        <v>0</v>
      </c>
      <c r="M31" s="25">
        <f t="shared" si="15"/>
        <v>0</v>
      </c>
      <c r="N31" s="27">
        <f t="shared" si="13"/>
        <v>5156524.4299999988</v>
      </c>
    </row>
    <row r="32" spans="1:14" s="33" customFormat="1" ht="15" customHeight="1" x14ac:dyDescent="0.25">
      <c r="A32" s="26" t="s">
        <v>35</v>
      </c>
      <c r="B32" s="25">
        <f>SUM(B33+B34)</f>
        <v>527490.78</v>
      </c>
      <c r="C32" s="25">
        <f t="shared" ref="C32:M32" si="16">SUM(C33+C34)</f>
        <v>445774.39</v>
      </c>
      <c r="D32" s="25">
        <f t="shared" si="16"/>
        <v>500501.14</v>
      </c>
      <c r="E32" s="25">
        <f t="shared" si="16"/>
        <v>391854.58</v>
      </c>
      <c r="F32" s="25">
        <f t="shared" si="16"/>
        <v>183026.06</v>
      </c>
      <c r="G32" s="25">
        <f t="shared" si="16"/>
        <v>300370.09999999998</v>
      </c>
      <c r="H32" s="25">
        <f t="shared" si="16"/>
        <v>376547.25</v>
      </c>
      <c r="I32" s="25">
        <f t="shared" si="16"/>
        <v>0</v>
      </c>
      <c r="J32" s="25">
        <f t="shared" si="16"/>
        <v>0</v>
      </c>
      <c r="K32" s="25">
        <f t="shared" si="16"/>
        <v>0</v>
      </c>
      <c r="L32" s="25">
        <f t="shared" si="16"/>
        <v>0</v>
      </c>
      <c r="M32" s="25">
        <f t="shared" si="16"/>
        <v>0</v>
      </c>
      <c r="N32" s="27">
        <f t="shared" si="13"/>
        <v>2725564.3000000003</v>
      </c>
    </row>
    <row r="33" spans="1:14" ht="15" customHeight="1" x14ac:dyDescent="0.25">
      <c r="A33" s="13" t="s">
        <v>36</v>
      </c>
      <c r="B33" s="7">
        <v>527490.78</v>
      </c>
      <c r="C33" s="7">
        <v>445774.39</v>
      </c>
      <c r="D33" s="7">
        <v>500501.14</v>
      </c>
      <c r="E33" s="15">
        <v>391854.58</v>
      </c>
      <c r="F33" s="7">
        <v>183026.06</v>
      </c>
      <c r="G33" s="7">
        <v>300370.09999999998</v>
      </c>
      <c r="H33" s="7">
        <v>376547.25</v>
      </c>
      <c r="I33" s="7"/>
      <c r="J33" s="7"/>
      <c r="K33" s="7"/>
      <c r="L33" s="7"/>
      <c r="M33" s="7"/>
      <c r="N33" s="11">
        <f t="shared" si="13"/>
        <v>2725564.3000000003</v>
      </c>
    </row>
    <row r="34" spans="1:14" ht="15" customHeight="1" x14ac:dyDescent="0.25">
      <c r="A34" s="17" t="s">
        <v>37</v>
      </c>
      <c r="B34" s="7">
        <v>0</v>
      </c>
      <c r="C34" s="7">
        <v>0</v>
      </c>
      <c r="D34" s="7">
        <v>0</v>
      </c>
      <c r="E34" s="15">
        <v>0</v>
      </c>
      <c r="F34" s="7">
        <v>0</v>
      </c>
      <c r="G34" s="7">
        <v>0</v>
      </c>
      <c r="H34" s="7">
        <v>0</v>
      </c>
      <c r="I34" s="7"/>
      <c r="J34" s="7"/>
      <c r="K34" s="7"/>
      <c r="L34" s="7"/>
      <c r="M34" s="7"/>
      <c r="N34" s="11">
        <f t="shared" si="13"/>
        <v>0</v>
      </c>
    </row>
    <row r="35" spans="1:14" ht="15" customHeight="1" x14ac:dyDescent="0.25">
      <c r="A35" s="18" t="s">
        <v>38</v>
      </c>
      <c r="B35" s="7">
        <v>81680.100000000006</v>
      </c>
      <c r="C35" s="7">
        <v>89615.57</v>
      </c>
      <c r="D35" s="7">
        <v>169062.41</v>
      </c>
      <c r="E35" s="22">
        <v>782158.88</v>
      </c>
      <c r="F35" s="22">
        <v>107688.48</v>
      </c>
      <c r="G35" s="22">
        <v>1009694.8</v>
      </c>
      <c r="H35" s="16">
        <v>191059.89</v>
      </c>
      <c r="I35" s="16"/>
      <c r="J35" s="16"/>
      <c r="K35" s="16"/>
      <c r="L35" s="16"/>
      <c r="M35" s="16"/>
      <c r="N35" s="11">
        <f t="shared" si="13"/>
        <v>2430960.1300000004</v>
      </c>
    </row>
    <row r="36" spans="1:14" s="33" customFormat="1" ht="15" customHeight="1" x14ac:dyDescent="0.25">
      <c r="A36" s="31" t="s">
        <v>39</v>
      </c>
      <c r="B36" s="24">
        <f>SUM(B37+B38+B39)</f>
        <v>26213.39</v>
      </c>
      <c r="C36" s="24">
        <f t="shared" ref="C36:M36" si="17">SUM(C37+C38+C39)</f>
        <v>65668.100000000006</v>
      </c>
      <c r="D36" s="24">
        <f t="shared" si="17"/>
        <v>135010.16</v>
      </c>
      <c r="E36" s="24">
        <f t="shared" si="17"/>
        <v>786191.68</v>
      </c>
      <c r="F36" s="24">
        <f t="shared" si="17"/>
        <v>646343.40999999992</v>
      </c>
      <c r="G36" s="24">
        <f t="shared" si="17"/>
        <v>1088194.53</v>
      </c>
      <c r="H36" s="24">
        <f t="shared" si="17"/>
        <v>385866.62</v>
      </c>
      <c r="I36" s="24">
        <f t="shared" si="17"/>
        <v>0</v>
      </c>
      <c r="J36" s="24">
        <f t="shared" si="17"/>
        <v>0</v>
      </c>
      <c r="K36" s="24">
        <f t="shared" si="17"/>
        <v>0</v>
      </c>
      <c r="L36" s="24">
        <f t="shared" si="17"/>
        <v>0</v>
      </c>
      <c r="M36" s="24">
        <f t="shared" si="17"/>
        <v>0</v>
      </c>
      <c r="N36" s="25">
        <f t="shared" si="13"/>
        <v>3133487.89</v>
      </c>
    </row>
    <row r="37" spans="1:14" s="32" customFormat="1" ht="15" customHeight="1" x14ac:dyDescent="0.25">
      <c r="A37" s="29" t="s">
        <v>40</v>
      </c>
      <c r="B37" s="34">
        <v>25636.09</v>
      </c>
      <c r="C37" s="34">
        <v>55030.79</v>
      </c>
      <c r="D37" s="34">
        <v>119367.37</v>
      </c>
      <c r="E37" s="34">
        <v>765118.56</v>
      </c>
      <c r="F37" s="34">
        <v>567506.82999999996</v>
      </c>
      <c r="G37" s="34">
        <v>1003181.33</v>
      </c>
      <c r="H37" s="34">
        <v>304182.76</v>
      </c>
      <c r="I37" s="34"/>
      <c r="J37" s="34"/>
      <c r="K37" s="34"/>
      <c r="L37" s="34"/>
      <c r="M37" s="34"/>
      <c r="N37" s="35"/>
    </row>
    <row r="38" spans="1:14" ht="15" customHeight="1" x14ac:dyDescent="0.25">
      <c r="A38" s="30" t="s">
        <v>41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/>
      <c r="J38" s="14"/>
      <c r="K38" s="14"/>
      <c r="L38" s="14"/>
      <c r="M38" s="14"/>
      <c r="N38" s="8"/>
    </row>
    <row r="39" spans="1:14" s="32" customFormat="1" ht="15" customHeight="1" x14ac:dyDescent="0.25">
      <c r="A39" s="30" t="s">
        <v>42</v>
      </c>
      <c r="B39" s="34">
        <v>577.29999999999995</v>
      </c>
      <c r="C39" s="34">
        <v>10637.31</v>
      </c>
      <c r="D39" s="34">
        <v>15642.79</v>
      </c>
      <c r="E39" s="34">
        <v>21073.119999999999</v>
      </c>
      <c r="F39" s="34">
        <v>78836.58</v>
      </c>
      <c r="G39" s="34">
        <v>85013.2</v>
      </c>
      <c r="H39" s="34">
        <v>81683.86</v>
      </c>
      <c r="I39" s="34"/>
      <c r="J39" s="34"/>
      <c r="K39" s="34"/>
      <c r="L39" s="34"/>
      <c r="M39" s="34"/>
      <c r="N39" s="35"/>
    </row>
    <row r="40" spans="1:14" ht="15" customHeight="1" x14ac:dyDescent="0.25">
      <c r="A40" s="31" t="s">
        <v>43</v>
      </c>
      <c r="B40" s="24">
        <f>SUM(B41+B42+B43)</f>
        <v>0</v>
      </c>
      <c r="C40" s="24">
        <f t="shared" ref="C40:M40" si="18">SUM(C41+C42+C43)</f>
        <v>0</v>
      </c>
      <c r="D40" s="24">
        <f t="shared" si="18"/>
        <v>0</v>
      </c>
      <c r="E40" s="24">
        <f t="shared" si="18"/>
        <v>0</v>
      </c>
      <c r="F40" s="24">
        <f t="shared" si="18"/>
        <v>0</v>
      </c>
      <c r="G40" s="24">
        <f t="shared" si="18"/>
        <v>0</v>
      </c>
      <c r="H40" s="24">
        <f t="shared" si="18"/>
        <v>0</v>
      </c>
      <c r="I40" s="24">
        <f t="shared" si="18"/>
        <v>0</v>
      </c>
      <c r="J40" s="24">
        <f t="shared" si="18"/>
        <v>0</v>
      </c>
      <c r="K40" s="24">
        <f t="shared" si="18"/>
        <v>0</v>
      </c>
      <c r="L40" s="24">
        <f t="shared" si="18"/>
        <v>0</v>
      </c>
      <c r="M40" s="24">
        <f t="shared" si="18"/>
        <v>0</v>
      </c>
      <c r="N40" s="24">
        <f t="shared" ref="N40" si="19">SUM(N41+N42+N43)</f>
        <v>0</v>
      </c>
    </row>
    <row r="41" spans="1:14" s="32" customFormat="1" ht="15" customHeight="1" x14ac:dyDescent="0.25">
      <c r="A41" s="30" t="s">
        <v>44</v>
      </c>
      <c r="B41" s="34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4">
        <v>0</v>
      </c>
      <c r="I41" s="34"/>
      <c r="J41" s="34"/>
      <c r="K41" s="34"/>
      <c r="L41" s="34"/>
      <c r="M41" s="34"/>
      <c r="N41" s="35"/>
    </row>
    <row r="42" spans="1:14" s="32" customFormat="1" ht="15" customHeight="1" x14ac:dyDescent="0.25">
      <c r="A42" s="30" t="s">
        <v>45</v>
      </c>
      <c r="B42" s="34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4">
        <v>0</v>
      </c>
      <c r="I42" s="34"/>
      <c r="J42" s="34"/>
      <c r="K42" s="34"/>
      <c r="L42" s="34"/>
      <c r="M42" s="34"/>
      <c r="N42" s="35"/>
    </row>
    <row r="43" spans="1:14" s="32" customFormat="1" ht="15" customHeight="1" x14ac:dyDescent="0.25">
      <c r="A43" s="30" t="s">
        <v>46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/>
      <c r="J43" s="34"/>
      <c r="K43" s="34"/>
      <c r="L43" s="34"/>
      <c r="M43" s="34"/>
      <c r="N43" s="35"/>
    </row>
    <row r="44" spans="1:14" s="32" customFormat="1" ht="15" customHeight="1" x14ac:dyDescent="0.25">
      <c r="A44" s="30" t="s">
        <v>47</v>
      </c>
      <c r="B44" s="34">
        <v>24386.09</v>
      </c>
      <c r="C44" s="34">
        <v>54479.1</v>
      </c>
      <c r="D44" s="34">
        <v>27665.54</v>
      </c>
      <c r="E44" s="34">
        <v>28671.439999999999</v>
      </c>
      <c r="F44" s="34">
        <v>15782.17</v>
      </c>
      <c r="G44" s="34">
        <v>22407.3</v>
      </c>
      <c r="H44" s="34">
        <v>57957.84</v>
      </c>
      <c r="I44" s="34"/>
      <c r="J44" s="34"/>
      <c r="K44" s="34"/>
      <c r="L44" s="34"/>
      <c r="M44" s="34"/>
      <c r="N44" s="35"/>
    </row>
    <row r="45" spans="1:14" s="32" customFormat="1" ht="15" customHeight="1" x14ac:dyDescent="0.25">
      <c r="A45" s="30" t="s">
        <v>48</v>
      </c>
      <c r="B45" s="34">
        <v>0</v>
      </c>
      <c r="C45" s="34">
        <v>87.48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/>
      <c r="J45" s="34"/>
      <c r="K45" s="34"/>
      <c r="L45" s="34"/>
      <c r="M45" s="34"/>
      <c r="N45" s="35"/>
    </row>
    <row r="46" spans="1:14" s="32" customFormat="1" ht="15" customHeight="1" x14ac:dyDescent="0.25">
      <c r="A46" s="30" t="s">
        <v>49</v>
      </c>
      <c r="B46" s="34">
        <v>766.67</v>
      </c>
      <c r="C46" s="34">
        <v>346.88</v>
      </c>
      <c r="D46" s="34">
        <v>453.14</v>
      </c>
      <c r="E46" s="34">
        <v>835.11</v>
      </c>
      <c r="F46" s="34">
        <v>7661.78</v>
      </c>
      <c r="G46" s="34">
        <v>6057.39</v>
      </c>
      <c r="H46" s="34">
        <v>3496</v>
      </c>
      <c r="I46" s="34"/>
      <c r="J46" s="34"/>
      <c r="K46" s="34"/>
      <c r="L46" s="34"/>
      <c r="M46" s="34"/>
      <c r="N46" s="35"/>
    </row>
    <row r="47" spans="1:14" s="32" customFormat="1" ht="15" customHeight="1" x14ac:dyDescent="0.25">
      <c r="A47" s="30" t="s">
        <v>50</v>
      </c>
      <c r="B47" s="34">
        <v>7486.89</v>
      </c>
      <c r="C47" s="34">
        <v>8503.6299999999992</v>
      </c>
      <c r="D47" s="34">
        <v>28937.69</v>
      </c>
      <c r="E47" s="34">
        <v>110020.75</v>
      </c>
      <c r="F47" s="34">
        <v>66607.11</v>
      </c>
      <c r="G47" s="34">
        <v>6199.22</v>
      </c>
      <c r="H47" s="34">
        <v>9762.75</v>
      </c>
      <c r="I47" s="34"/>
      <c r="J47" s="34"/>
      <c r="K47" s="34"/>
      <c r="L47" s="34"/>
      <c r="M47" s="34"/>
      <c r="N47" s="35"/>
    </row>
    <row r="48" spans="1:14" s="32" customFormat="1" ht="15" customHeight="1" x14ac:dyDescent="0.25">
      <c r="A48" s="30" t="s">
        <v>51</v>
      </c>
      <c r="B48" s="34">
        <v>0</v>
      </c>
      <c r="C48" s="34">
        <v>2708.98</v>
      </c>
      <c r="D48" s="34">
        <v>720.52</v>
      </c>
      <c r="E48" s="34">
        <v>4318</v>
      </c>
      <c r="F48" s="34">
        <v>0</v>
      </c>
      <c r="G48" s="34">
        <v>66360.73</v>
      </c>
      <c r="H48" s="34">
        <v>15778.06</v>
      </c>
      <c r="I48" s="34"/>
      <c r="J48" s="34"/>
      <c r="K48" s="34"/>
      <c r="L48" s="34"/>
      <c r="M48" s="34"/>
      <c r="N48" s="35"/>
    </row>
    <row r="49" spans="1:14" s="32" customFormat="1" ht="15" customHeight="1" x14ac:dyDescent="0.25">
      <c r="A49" s="30" t="s">
        <v>52</v>
      </c>
      <c r="B49" s="34">
        <v>3857.89</v>
      </c>
      <c r="C49" s="34">
        <v>3246.96</v>
      </c>
      <c r="D49" s="34">
        <v>3246.96</v>
      </c>
      <c r="E49" s="34">
        <v>3246.96</v>
      </c>
      <c r="F49" s="34">
        <v>6320.57</v>
      </c>
      <c r="G49" s="34">
        <v>5630.65</v>
      </c>
      <c r="H49" s="34">
        <v>5672.76</v>
      </c>
      <c r="I49" s="34"/>
      <c r="J49" s="34"/>
      <c r="K49" s="34"/>
      <c r="L49" s="34"/>
      <c r="M49" s="34"/>
      <c r="N49" s="35"/>
    </row>
    <row r="50" spans="1:14" s="32" customFormat="1" ht="15" customHeight="1" x14ac:dyDescent="0.25">
      <c r="A50" s="30" t="s">
        <v>53</v>
      </c>
      <c r="B50" s="34">
        <v>1146</v>
      </c>
      <c r="C50" s="34">
        <v>806.9</v>
      </c>
      <c r="D50" s="34">
        <v>5458.97</v>
      </c>
      <c r="E50" s="34">
        <v>3033.94</v>
      </c>
      <c r="F50" s="34">
        <v>3398.03</v>
      </c>
      <c r="G50" s="34">
        <v>3202.25</v>
      </c>
      <c r="H50" s="34">
        <v>687.93</v>
      </c>
      <c r="I50" s="34"/>
      <c r="J50" s="34"/>
      <c r="K50" s="34"/>
      <c r="L50" s="34"/>
      <c r="M50" s="34"/>
      <c r="N50" s="35"/>
    </row>
    <row r="51" spans="1:14" ht="15" customHeight="1" x14ac:dyDescent="0.25">
      <c r="A51" s="31" t="s">
        <v>54</v>
      </c>
      <c r="B51" s="24">
        <f>SUM(B50+B49+B48+B47+B46+B45+B44+B40+B36+B31+B22)</f>
        <v>990648.94000000006</v>
      </c>
      <c r="C51" s="24">
        <f t="shared" ref="C51:M51" si="20">SUM(C50+C49+C48+C47+C46+C45+C44+C40+C36+C31+C22)</f>
        <v>963975.02</v>
      </c>
      <c r="D51" s="24">
        <f t="shared" si="20"/>
        <v>1257934.01</v>
      </c>
      <c r="E51" s="24">
        <f t="shared" si="20"/>
        <v>2351769.5099999998</v>
      </c>
      <c r="F51" s="24">
        <f t="shared" si="20"/>
        <v>1521480.7299999997</v>
      </c>
      <c r="G51" s="24">
        <f t="shared" si="20"/>
        <v>2981670.4099999997</v>
      </c>
      <c r="H51" s="24">
        <f t="shared" si="20"/>
        <v>1534788</v>
      </c>
      <c r="I51" s="24">
        <f t="shared" si="20"/>
        <v>0</v>
      </c>
      <c r="J51" s="24">
        <f t="shared" si="20"/>
        <v>0</v>
      </c>
      <c r="K51" s="24">
        <f t="shared" si="20"/>
        <v>0</v>
      </c>
      <c r="L51" s="24">
        <f t="shared" si="20"/>
        <v>0</v>
      </c>
      <c r="M51" s="24">
        <f t="shared" si="20"/>
        <v>0</v>
      </c>
      <c r="N51" s="25"/>
    </row>
    <row r="52" spans="1:14" ht="29.1" customHeight="1" x14ac:dyDescent="0.25">
      <c r="A52" s="23" t="s">
        <v>55</v>
      </c>
      <c r="B52" s="25">
        <f>B19-B51</f>
        <v>-79927.480000000098</v>
      </c>
      <c r="C52" s="25">
        <f t="shared" ref="C52:M52" si="21">C19-C51</f>
        <v>-53262.020000000019</v>
      </c>
      <c r="D52" s="25">
        <f t="shared" si="21"/>
        <v>-347173.79000000004</v>
      </c>
      <c r="E52" s="25">
        <f t="shared" si="21"/>
        <v>-81449.810000000056</v>
      </c>
      <c r="F52" s="25">
        <f t="shared" si="21"/>
        <v>748723.17999999993</v>
      </c>
      <c r="G52" s="25">
        <f t="shared" si="21"/>
        <v>-711431.75999999978</v>
      </c>
      <c r="H52" s="25">
        <f t="shared" si="21"/>
        <v>736405.87999999989</v>
      </c>
      <c r="I52" s="25">
        <f t="shared" si="21"/>
        <v>0</v>
      </c>
      <c r="J52" s="25">
        <f t="shared" si="21"/>
        <v>0</v>
      </c>
      <c r="K52" s="25">
        <f t="shared" si="21"/>
        <v>0</v>
      </c>
      <c r="L52" s="25">
        <f t="shared" si="21"/>
        <v>0</v>
      </c>
      <c r="M52" s="25">
        <f t="shared" si="21"/>
        <v>0</v>
      </c>
      <c r="N52" s="25">
        <f>SUM(B52:M52)</f>
        <v>211884.19999999984</v>
      </c>
    </row>
    <row r="53" spans="1:14" ht="29.1" customHeight="1" x14ac:dyDescent="0.25">
      <c r="A53" s="23" t="s">
        <v>56</v>
      </c>
      <c r="B53" s="25">
        <f>B10+B19-B51</f>
        <v>483152.12</v>
      </c>
      <c r="C53" s="25">
        <f t="shared" ref="C53:M53" si="22">C10+C19-C51</f>
        <v>429890.10000000009</v>
      </c>
      <c r="D53" s="25">
        <f t="shared" si="22"/>
        <v>82716.310000000056</v>
      </c>
      <c r="E53" s="25">
        <f t="shared" si="22"/>
        <v>1266.5</v>
      </c>
      <c r="F53" s="25">
        <f t="shared" si="22"/>
        <v>749989.67999999993</v>
      </c>
      <c r="G53" s="25">
        <f t="shared" si="22"/>
        <v>38557.920000000391</v>
      </c>
      <c r="H53" s="25">
        <f t="shared" si="22"/>
        <v>774963.80000000028</v>
      </c>
      <c r="I53" s="25">
        <f t="shared" si="22"/>
        <v>774963.80000000028</v>
      </c>
      <c r="J53" s="25">
        <f t="shared" si="22"/>
        <v>774963.80000000028</v>
      </c>
      <c r="K53" s="25">
        <f t="shared" si="22"/>
        <v>774963.80000000028</v>
      </c>
      <c r="L53" s="25">
        <f t="shared" si="22"/>
        <v>774963.80000000028</v>
      </c>
      <c r="M53" s="25">
        <f t="shared" si="22"/>
        <v>774963.80000000028</v>
      </c>
      <c r="N53" s="25">
        <f>SUM(B53:M53)</f>
        <v>6435355.4300000034</v>
      </c>
    </row>
    <row r="54" spans="1:14" ht="15" customHeight="1" x14ac:dyDescent="0.25">
      <c r="A54" s="2"/>
    </row>
  </sheetData>
  <mergeCells count="3">
    <mergeCell ref="A4:E4"/>
    <mergeCell ref="A5:N5"/>
    <mergeCell ref="A6:N6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Fluxo de Caixa - 2021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Modenez</dc:creator>
  <cp:lastModifiedBy>CONTABILIDADE</cp:lastModifiedBy>
  <cp:lastPrinted>2020-11-23T11:22:11Z</cp:lastPrinted>
  <dcterms:created xsi:type="dcterms:W3CDTF">2020-05-11T20:13:26Z</dcterms:created>
  <dcterms:modified xsi:type="dcterms:W3CDTF">2021-08-20T19:41:48Z</dcterms:modified>
</cp:coreProperties>
</file>