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92" windowHeight="8076" activeTab="0"/>
  </bookViews>
  <sheets>
    <sheet name="contratos 2021" sheetId="1" r:id="rId1"/>
    <sheet name="contratos 2020 (2)" sheetId="2" state="hidden" r:id="rId2"/>
  </sheets>
  <definedNames/>
  <calcPr fullCalcOnLoad="1"/>
</workbook>
</file>

<file path=xl/sharedStrings.xml><?xml version="1.0" encoding="utf-8"?>
<sst xmlns="http://schemas.openxmlformats.org/spreadsheetml/2006/main" count="361" uniqueCount="121">
  <si>
    <t>Total</t>
  </si>
  <si>
    <t>FEVEREIRO</t>
  </si>
  <si>
    <t>JANEIRO</t>
  </si>
  <si>
    <t>TOTAL</t>
  </si>
  <si>
    <t>Serviços de Processamento de Dados</t>
  </si>
  <si>
    <t>Serviços de Manutenção e Reparos</t>
  </si>
  <si>
    <t>Serviços de Auditoria</t>
  </si>
  <si>
    <t>Serviços Gerais</t>
  </si>
  <si>
    <t>Data da Contratação</t>
  </si>
  <si>
    <t>Nome do Fornecedor</t>
  </si>
  <si>
    <t>Objeto do Contrato</t>
  </si>
  <si>
    <t>N° do CPF/CNPJ</t>
  </si>
  <si>
    <t>Auditoria Contábil</t>
  </si>
  <si>
    <t>18.06.2010</t>
  </si>
  <si>
    <t xml:space="preserve">Fábio Antonio Obici    -   Diretor Presidente            -             Assinatura: ______________________________   </t>
  </si>
  <si>
    <t>Serviços Médicos</t>
  </si>
  <si>
    <t>Reprodução de Documentos</t>
  </si>
  <si>
    <t>Despesas com Reprodução de Documentos</t>
  </si>
  <si>
    <t>TOTAL GERAL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</si>
  <si>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</si>
  <si>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</si>
  <si>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</si>
  <si>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</si>
  <si>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</si>
  <si>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</si>
  <si>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</si>
  <si>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</si>
  <si>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</si>
  <si>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</si>
  <si>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Software da Folha de pagamento</t>
  </si>
  <si>
    <t>Convênio (Trabalho de menor aprendiz)</t>
  </si>
  <si>
    <t>Vigência do Contrato</t>
  </si>
  <si>
    <t>10.883.685/0001-15</t>
  </si>
  <si>
    <t>Pendências</t>
  </si>
  <si>
    <t>Nada Consta</t>
  </si>
  <si>
    <t>Status do</t>
  </si>
  <si>
    <t>Contrato</t>
  </si>
  <si>
    <t>Ativo</t>
  </si>
  <si>
    <t>Tipo</t>
  </si>
  <si>
    <t>Prestação de Serviço</t>
  </si>
  <si>
    <t>Aprendizagem</t>
  </si>
  <si>
    <t>29.582.037/0001-57</t>
  </si>
  <si>
    <t xml:space="preserve">Software destinado Gestão Ambulatorial - Salutem versão WEB </t>
  </si>
  <si>
    <t>Salutem Soluções Tecnológicas Ltda</t>
  </si>
  <si>
    <t xml:space="preserve">Data de Assinatura </t>
  </si>
  <si>
    <t>Condições de Pagamento</t>
  </si>
  <si>
    <t>Mensal - até o dia 10 do mês seguinte</t>
  </si>
  <si>
    <t>Mensal - até o dia 10 do mês corrente</t>
  </si>
  <si>
    <t>Mensal - até o dia 15 do mês corrente</t>
  </si>
  <si>
    <t>Mensal - até o dia 20 do mês seguinte</t>
  </si>
  <si>
    <t>Reabilitar Medicina de Diagnostico SS</t>
  </si>
  <si>
    <t>08.496.760/0001-43</t>
  </si>
  <si>
    <t>Serviços Médicos Especializados de Fisiatria</t>
  </si>
  <si>
    <t>Reabra Soluções Clínicas em Reabilitação</t>
  </si>
  <si>
    <t>35.001.459/0001-94</t>
  </si>
  <si>
    <t>Centro de Integração empresa Escola - CIEE</t>
  </si>
  <si>
    <t>61.600.839/0001-55</t>
  </si>
  <si>
    <t>Lima &amp; Olivetti Ar Condicionados Ltda</t>
  </si>
  <si>
    <t>07.952.023/0001-45</t>
  </si>
  <si>
    <t>Manutenção preventiva e corretiva Ar Condicionados</t>
  </si>
  <si>
    <t>MGR Serviços Combinados Eireli ME</t>
  </si>
  <si>
    <t>04.029.813/0001-65</t>
  </si>
  <si>
    <t>Serviços de Orteses e Próteses</t>
  </si>
  <si>
    <t>Ortopédica Excellence  Ltda - ME</t>
  </si>
  <si>
    <t>17.620.207/0001-61</t>
  </si>
  <si>
    <t>Serviços e Fornecimento de Órteses e Próteses</t>
  </si>
  <si>
    <t>Prestação de Serviços</t>
  </si>
  <si>
    <t>RMR Saúde Ocupacional Ltda</t>
  </si>
  <si>
    <t>03.986.292/0001-71</t>
  </si>
  <si>
    <t>Exames Clínicos Admissionais, Periódicos e Cemissionais</t>
  </si>
  <si>
    <t>SOFTMATIC SISTEMAS AUTOMÁTICOS DE INFORMÁTICA LTDA</t>
  </si>
  <si>
    <t>58.119.371/0001-77</t>
  </si>
  <si>
    <t>Expand Telecom Ltda</t>
  </si>
  <si>
    <t>16.996.727/0002-91</t>
  </si>
  <si>
    <t>Serviços de Internet</t>
  </si>
  <si>
    <t>Mensal - até o dia 15 do mês seguinte</t>
  </si>
  <si>
    <t>Mensal - até o dia 15 dias após emissão da NF</t>
  </si>
  <si>
    <t>Mensal - até o dia 30 do mês corrente</t>
  </si>
  <si>
    <t>RELAÇÃO DE CONTRATOS EXECUTADOS EM 2020</t>
  </si>
  <si>
    <t>Encerrado</t>
  </si>
  <si>
    <t>indeterminado</t>
  </si>
  <si>
    <t>36.341.889/0001-18</t>
  </si>
  <si>
    <t>Rangel Serviços Médicos Sociedade Unipessoal Ltda</t>
  </si>
  <si>
    <t>Philips Clinical Informatics Sistemas de Informação Ltda</t>
  </si>
  <si>
    <t>01.950.338/0001-77</t>
  </si>
  <si>
    <t>Software Sistema de Gestão Hospitalar</t>
  </si>
  <si>
    <t>Serviços de Laboratório</t>
  </si>
  <si>
    <t>Hidroquímica Laboratório e Serviços de Controle de Qualidade de Água Ltda</t>
  </si>
  <si>
    <t>10.613.946/0001-87</t>
  </si>
  <si>
    <t>Analises fisico quimicas e bacteriológicas.</t>
  </si>
  <si>
    <t>Syspec Informática Eireli</t>
  </si>
  <si>
    <t>67.220.870/0001-91</t>
  </si>
  <si>
    <t xml:space="preserve">Software destinado Gestão Ambulatorial </t>
  </si>
  <si>
    <t>Master prime Auditoria e Assessoria Contábil Eireli</t>
  </si>
  <si>
    <t>02.728.036/0001-11</t>
  </si>
  <si>
    <t>Auditoria Contábil de Diagnóstico Situacional</t>
  </si>
  <si>
    <t>Serviços de Consultoria</t>
  </si>
  <si>
    <t>Núcleo Fiscal de Contabilidade e Consultoria Tributária Ltda</t>
  </si>
  <si>
    <t>13.797.961/0001-10</t>
  </si>
  <si>
    <t>Elaboração do Arquivo Digital ECD - Calendário 2019</t>
  </si>
  <si>
    <t>CS Soluções em Software de Gestão Empresarial Ltda</t>
  </si>
  <si>
    <t>01.958.002/0001-50</t>
  </si>
  <si>
    <t>Administração e Monitoramento do Banco de Dados ORACLE</t>
  </si>
  <si>
    <t>Thermo Ribeira Soluções Ltda</t>
  </si>
  <si>
    <t>34.349.237/0001-02</t>
  </si>
  <si>
    <t>Serviços de Desinsetização</t>
  </si>
  <si>
    <t>Andreza Ramos André</t>
  </si>
  <si>
    <t>21.570.172/0001-70</t>
  </si>
  <si>
    <t>Serviço de Controle de Vetores e Pragas</t>
  </si>
  <si>
    <t>R.R. Ferreira contabilidade Eireli EPP</t>
  </si>
  <si>
    <t>Serviços de Assessoria Contábil</t>
  </si>
  <si>
    <t>Bionexo do Brasil Soluções Digitais Eireli</t>
  </si>
  <si>
    <t>04.069.709/0001-12</t>
  </si>
  <si>
    <t>Licenciamento de uso das Soluções Digitais Bionexo</t>
  </si>
  <si>
    <t>ACS América - Alberto Francisco Costa</t>
  </si>
  <si>
    <t>RELAÇÃO DE CONTRATOS EXECUTADOS EM 2021</t>
  </si>
  <si>
    <t>Oliveira &amp; Toledo Serviços Médicos Ltda</t>
  </si>
  <si>
    <t>18.718.041/0001-83</t>
  </si>
  <si>
    <t>Núcleo Fiscal Contabilidade e Consultoria Tributária Ltda</t>
  </si>
  <si>
    <t>13.797.610/0001-10</t>
  </si>
  <si>
    <t>Serviços de elaboração do arquivo Digital ECD - Ano  Calendário 2020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</si>
</sst>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  <numFmt numFmtId="173" formatCode="[$-416]dddd\,\ d&quot; de &quot;mmmm&quot; de &quot;yyyy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&quot;Ativado&quot;;&quot;Ativado&quot;;&quot;Desativado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172" fontId="21" fillId="0" borderId="0" xfId="0" applyNumberFormat="1" applyFont="1" applyFill="1" applyAlignment="1">
      <alignment vertical="center" wrapText="1"/>
    </xf>
    <xf numFmtId="172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172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vertical="center" wrapText="1"/>
    </xf>
    <xf numFmtId="171" fontId="22" fillId="0" borderId="10" xfId="0" applyNumberFormat="1" applyFont="1" applyFill="1" applyBorder="1" applyAlignment="1">
      <alignment vertical="center"/>
    </xf>
    <xf numFmtId="172" fontId="21" fillId="0" borderId="11" xfId="0" applyNumberFormat="1" applyFont="1" applyFill="1" applyBorder="1" applyAlignment="1">
      <alignment vertical="center" wrapText="1"/>
    </xf>
    <xf numFmtId="171" fontId="22" fillId="0" borderId="0" xfId="0" applyNumberFormat="1" applyFont="1" applyFill="1" applyBorder="1" applyAlignment="1">
      <alignment horizontal="center" vertical="center"/>
    </xf>
    <xf numFmtId="171" fontId="2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72" fontId="21" fillId="0" borderId="0" xfId="0" applyNumberFormat="1" applyFont="1" applyFill="1" applyBorder="1" applyAlignment="1">
      <alignment vertical="center" wrapText="1"/>
    </xf>
    <xf numFmtId="172" fontId="21" fillId="0" borderId="12" xfId="0" applyNumberFormat="1" applyFont="1" applyFill="1" applyBorder="1" applyAlignment="1">
      <alignment vertical="center" wrapText="1"/>
    </xf>
    <xf numFmtId="172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171" fontId="21" fillId="0" borderId="10" xfId="0" applyNumberFormat="1" applyFont="1" applyFill="1" applyBorder="1" applyAlignment="1">
      <alignment horizontal="center" vertical="center"/>
    </xf>
    <xf numFmtId="172" fontId="21" fillId="0" borderId="13" xfId="0" applyNumberFormat="1" applyFont="1" applyFill="1" applyBorder="1" applyAlignment="1">
      <alignment vertical="center" wrapText="1"/>
    </xf>
    <xf numFmtId="172" fontId="21" fillId="0" borderId="14" xfId="0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center" vertical="center" wrapText="1"/>
    </xf>
    <xf numFmtId="171" fontId="22" fillId="0" borderId="15" xfId="0" applyNumberFormat="1" applyFont="1" applyFill="1" applyBorder="1" applyAlignment="1">
      <alignment horizontal="center" vertical="center"/>
    </xf>
    <xf numFmtId="171" fontId="22" fillId="0" borderId="15" xfId="0" applyNumberFormat="1" applyFont="1" applyFill="1" applyBorder="1" applyAlignment="1">
      <alignment vertical="center"/>
    </xf>
    <xf numFmtId="0" fontId="22" fillId="0" borderId="16" xfId="0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 wrapText="1"/>
    </xf>
    <xf numFmtId="171" fontId="21" fillId="0" borderId="10" xfId="0" applyNumberFormat="1" applyFont="1" applyFill="1" applyBorder="1" applyAlignment="1">
      <alignment vertical="center" wrapText="1"/>
    </xf>
    <xf numFmtId="171" fontId="22" fillId="0" borderId="10" xfId="0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 wrapText="1"/>
    </xf>
    <xf numFmtId="172" fontId="21" fillId="0" borderId="15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71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172" fontId="22" fillId="0" borderId="0" xfId="0" applyNumberFormat="1" applyFont="1" applyFill="1" applyBorder="1" applyAlignment="1">
      <alignment vertical="center" wrapText="1"/>
    </xf>
    <xf numFmtId="172" fontId="22" fillId="0" borderId="0" xfId="0" applyNumberFormat="1" applyFont="1" applyFill="1" applyBorder="1" applyAlignment="1">
      <alignment horizontal="center" vertical="center"/>
    </xf>
    <xf numFmtId="0" fontId="22" fillId="0" borderId="0" xfId="50" applyFont="1" applyFill="1" applyAlignment="1">
      <alignment vertical="center"/>
      <protection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43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171" fontId="22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 wrapText="1"/>
    </xf>
    <xf numFmtId="43" fontId="21" fillId="0" borderId="0" xfId="0" applyNumberFormat="1" applyFont="1" applyFill="1" applyAlignment="1">
      <alignment vertical="center"/>
    </xf>
    <xf numFmtId="171" fontId="22" fillId="0" borderId="10" xfId="0" applyNumberFormat="1" applyFont="1" applyFill="1" applyBorder="1" applyAlignment="1">
      <alignment horizontal="center" vertical="center"/>
    </xf>
    <xf numFmtId="171" fontId="22" fillId="0" borderId="10" xfId="0" applyNumberFormat="1" applyFont="1" applyFill="1" applyBorder="1" applyAlignment="1">
      <alignment horizontal="center" vertical="center"/>
    </xf>
    <xf numFmtId="171" fontId="22" fillId="0" borderId="10" xfId="0" applyNumberFormat="1" applyFont="1" applyFill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1" fontId="22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171" fontId="22" fillId="0" borderId="18" xfId="0" applyNumberFormat="1" applyFont="1" applyFill="1" applyBorder="1" applyAlignment="1">
      <alignment horizontal="center" vertical="center"/>
    </xf>
    <xf numFmtId="171" fontId="22" fillId="0" borderId="20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quotePrefix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2" fontId="22" fillId="0" borderId="14" xfId="0" applyNumberFormat="1" applyFont="1" applyFill="1" applyBorder="1" applyAlignment="1">
      <alignment horizontal="center" vertical="center" wrapText="1"/>
    </xf>
    <xf numFmtId="172" fontId="22" fillId="0" borderId="11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0" xfId="50" applyFont="1" applyFill="1" applyAlignment="1">
      <alignment horizontal="center" vertical="center"/>
      <protection/>
    </xf>
    <xf numFmtId="0" fontId="22" fillId="0" borderId="0" xfId="0" applyFont="1" applyFill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Separador de milhares 2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1</xdr:row>
      <xdr:rowOff>38100</xdr:rowOff>
    </xdr:from>
    <xdr:to>
      <xdr:col>3</xdr:col>
      <xdr:colOff>2686050</xdr:colOff>
      <xdr:row>7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200025"/>
          <a:ext cx="2257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1</xdr:row>
      <xdr:rowOff>38100</xdr:rowOff>
    </xdr:from>
    <xdr:to>
      <xdr:col>3</xdr:col>
      <xdr:colOff>2686050</xdr:colOff>
      <xdr:row>7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2257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9"/>
  <sheetViews>
    <sheetView showGridLines="0" tabSelected="1" zoomScale="80" zoomScaleNormal="80" zoomScaleSheetLayoutView="70" workbookViewId="0" topLeftCell="B1">
      <pane ySplit="10" topLeftCell="A11" activePane="bottomLeft" state="frozen"/>
      <selection pane="topLeft" activeCell="C1" sqref="C1"/>
      <selection pane="bottomLeft" activeCell="M15" sqref="M15"/>
    </sheetView>
  </sheetViews>
  <sheetFormatPr defaultColWidth="9.140625" defaultRowHeight="15"/>
  <cols>
    <col min="1" max="1" width="32.7109375" style="2" hidden="1" customWidth="1"/>
    <col min="2" max="2" width="10.140625" style="3" customWidth="1"/>
    <col min="3" max="3" width="24.421875" style="3" customWidth="1"/>
    <col min="4" max="4" width="46.00390625" style="6" customWidth="1"/>
    <col min="5" max="5" width="19.28125" style="1" hidden="1" customWidth="1"/>
    <col min="6" max="6" width="13.28125" style="1" hidden="1" customWidth="1"/>
    <col min="7" max="7" width="49.8515625" style="4" hidden="1" customWidth="1"/>
    <col min="8" max="8" width="14.28125" style="1" customWidth="1"/>
    <col min="9" max="18" width="12.7109375" style="1" customWidth="1"/>
    <col min="19" max="19" width="11.00390625" style="1" hidden="1" customWidth="1"/>
    <col min="20" max="20" width="10.8515625" style="1" hidden="1" customWidth="1"/>
    <col min="21" max="21" width="12.00390625" style="5" bestFit="1" customWidth="1"/>
    <col min="22" max="22" width="18.57421875" style="5" hidden="1" customWidth="1"/>
    <col min="23" max="23" width="12.00390625" style="1" hidden="1" customWidth="1"/>
    <col min="24" max="24" width="15.00390625" style="4" bestFit="1" customWidth="1"/>
    <col min="25" max="16384" width="9.140625" style="4" customWidth="1"/>
  </cols>
  <sheetData>
    <row r="2" spans="4:23" ht="12.75">
      <c r="D2" s="71" t="s">
        <v>115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47"/>
      <c r="W2" s="4"/>
    </row>
    <row r="3" ht="12.75"/>
    <row r="4" spans="4:23" ht="12.75"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48"/>
      <c r="W4" s="4"/>
    </row>
    <row r="5" ht="12.75"/>
    <row r="6" ht="12.75"/>
    <row r="7" ht="12.75"/>
    <row r="8" ht="12.75"/>
    <row r="9" spans="1:23" ht="13.5" customHeight="1">
      <c r="A9" s="72" t="s">
        <v>8</v>
      </c>
      <c r="B9" s="59" t="s">
        <v>35</v>
      </c>
      <c r="C9" s="74" t="s">
        <v>38</v>
      </c>
      <c r="D9" s="60" t="s">
        <v>9</v>
      </c>
      <c r="E9" s="69" t="s">
        <v>11</v>
      </c>
      <c r="F9" s="60" t="s">
        <v>44</v>
      </c>
      <c r="G9" s="60" t="s">
        <v>10</v>
      </c>
      <c r="H9" s="60" t="s">
        <v>31</v>
      </c>
      <c r="I9" s="70" t="s">
        <v>2</v>
      </c>
      <c r="J9" s="70" t="s">
        <v>1</v>
      </c>
      <c r="K9" s="70" t="s">
        <v>19</v>
      </c>
      <c r="L9" s="70" t="s">
        <v>20</v>
      </c>
      <c r="M9" s="70" t="s">
        <v>21</v>
      </c>
      <c r="N9" s="70" t="s">
        <v>22</v>
      </c>
      <c r="O9" s="70" t="s">
        <v>23</v>
      </c>
      <c r="P9" s="70" t="s">
        <v>24</v>
      </c>
      <c r="Q9" s="70" t="s">
        <v>25</v>
      </c>
      <c r="R9" s="70" t="s">
        <v>26</v>
      </c>
      <c r="S9" s="70" t="s">
        <v>27</v>
      </c>
      <c r="T9" s="70" t="s">
        <v>28</v>
      </c>
      <c r="U9" s="70" t="s">
        <v>3</v>
      </c>
      <c r="V9" s="60" t="s">
        <v>45</v>
      </c>
      <c r="W9" s="69" t="s">
        <v>33</v>
      </c>
    </row>
    <row r="10" spans="1:23" ht="13.5" customHeight="1">
      <c r="A10" s="73"/>
      <c r="B10" s="59" t="s">
        <v>36</v>
      </c>
      <c r="C10" s="74"/>
      <c r="D10" s="60"/>
      <c r="E10" s="69"/>
      <c r="F10" s="60"/>
      <c r="G10" s="60"/>
      <c r="H10" s="6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60"/>
      <c r="W10" s="69"/>
    </row>
    <row r="11" spans="1:23" ht="13.5" customHeight="1">
      <c r="A11" s="7"/>
      <c r="B11" s="7"/>
      <c r="C11" s="7"/>
      <c r="D11" s="8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8"/>
      <c r="W11" s="9"/>
    </row>
    <row r="12" spans="1:23" ht="13.5" customHeight="1">
      <c r="A12" s="62" t="s">
        <v>4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</row>
    <row r="13" spans="1:23" ht="13.5" customHeight="1">
      <c r="A13" s="18"/>
      <c r="B13" s="19" t="s">
        <v>37</v>
      </c>
      <c r="C13" s="19" t="s">
        <v>39</v>
      </c>
      <c r="D13" s="20" t="s">
        <v>70</v>
      </c>
      <c r="E13" s="21" t="s">
        <v>71</v>
      </c>
      <c r="F13" s="29">
        <v>43713</v>
      </c>
      <c r="G13" s="20" t="s">
        <v>29</v>
      </c>
      <c r="H13" s="29" t="s">
        <v>80</v>
      </c>
      <c r="I13" s="22">
        <v>465.75</v>
      </c>
      <c r="J13" s="22">
        <v>465.75</v>
      </c>
      <c r="K13" s="22">
        <v>465.75</v>
      </c>
      <c r="L13" s="22">
        <v>465.75</v>
      </c>
      <c r="M13" s="22">
        <v>465.75</v>
      </c>
      <c r="N13" s="22">
        <v>465.75</v>
      </c>
      <c r="O13" s="22">
        <v>465.75</v>
      </c>
      <c r="P13" s="22">
        <v>465.75</v>
      </c>
      <c r="Q13" s="22">
        <v>465.75</v>
      </c>
      <c r="R13" s="22">
        <v>514.7</v>
      </c>
      <c r="S13" s="22"/>
      <c r="T13" s="22"/>
      <c r="U13" s="12">
        <f>SUM(I13:T13)</f>
        <v>4706.45</v>
      </c>
      <c r="V13" s="31" t="s">
        <v>48</v>
      </c>
      <c r="W13" s="21" t="s">
        <v>34</v>
      </c>
    </row>
    <row r="14" spans="1:25" ht="13.5" customHeight="1">
      <c r="A14" s="18"/>
      <c r="B14" s="19" t="s">
        <v>37</v>
      </c>
      <c r="C14" s="19" t="s">
        <v>39</v>
      </c>
      <c r="D14" s="20" t="s">
        <v>83</v>
      </c>
      <c r="E14" s="21" t="s">
        <v>84</v>
      </c>
      <c r="F14" s="29">
        <v>43709</v>
      </c>
      <c r="G14" s="20" t="s">
        <v>85</v>
      </c>
      <c r="H14" s="29" t="s">
        <v>80</v>
      </c>
      <c r="I14" s="22">
        <v>1476.78</v>
      </c>
      <c r="J14" s="22">
        <v>1476.78</v>
      </c>
      <c r="K14" s="22">
        <v>1476.78</v>
      </c>
      <c r="L14" s="22">
        <v>1476.78</v>
      </c>
      <c r="M14" s="22">
        <v>1476.78</v>
      </c>
      <c r="N14" s="22">
        <v>1476.78</v>
      </c>
      <c r="O14" s="22">
        <v>2004.99</v>
      </c>
      <c r="P14" s="22">
        <v>1096.25</v>
      </c>
      <c r="Q14" s="22">
        <v>1550.62</v>
      </c>
      <c r="R14" s="22">
        <v>1550.62</v>
      </c>
      <c r="S14" s="22"/>
      <c r="T14" s="22"/>
      <c r="U14" s="12">
        <f>SUM(I14:T14)</f>
        <v>15063.16</v>
      </c>
      <c r="V14" s="31"/>
      <c r="W14" s="21"/>
      <c r="Y14" s="55"/>
    </row>
    <row r="15" spans="1:23" ht="13.5" customHeight="1">
      <c r="A15" s="18"/>
      <c r="B15" s="19" t="s">
        <v>37</v>
      </c>
      <c r="C15" s="19" t="s">
        <v>39</v>
      </c>
      <c r="D15" s="20" t="s">
        <v>111</v>
      </c>
      <c r="E15" s="21" t="s">
        <v>112</v>
      </c>
      <c r="F15" s="29">
        <v>44098</v>
      </c>
      <c r="G15" s="20" t="s">
        <v>113</v>
      </c>
      <c r="H15" s="29">
        <v>44462</v>
      </c>
      <c r="I15" s="22">
        <v>844.2</v>
      </c>
      <c r="J15" s="22">
        <v>844.2</v>
      </c>
      <c r="K15" s="22">
        <v>844.2</v>
      </c>
      <c r="L15" s="22">
        <v>844.2</v>
      </c>
      <c r="M15" s="22">
        <v>844.2</v>
      </c>
      <c r="N15" s="22">
        <v>844.2</v>
      </c>
      <c r="O15" s="22">
        <v>844.2</v>
      </c>
      <c r="P15" s="22">
        <v>844.2</v>
      </c>
      <c r="Q15" s="22">
        <v>844.2</v>
      </c>
      <c r="R15" s="22">
        <v>885.06</v>
      </c>
      <c r="S15" s="22"/>
      <c r="T15" s="22"/>
      <c r="U15" s="12">
        <f>SUM(I15:T15)</f>
        <v>8482.859999999999</v>
      </c>
      <c r="V15" s="31"/>
      <c r="W15" s="21"/>
    </row>
    <row r="16" spans="1:23" ht="13.5" customHeight="1">
      <c r="A16" s="11"/>
      <c r="B16" s="19" t="s">
        <v>37</v>
      </c>
      <c r="C16" s="19" t="s">
        <v>39</v>
      </c>
      <c r="D16" s="20" t="s">
        <v>100</v>
      </c>
      <c r="E16" s="21" t="s">
        <v>101</v>
      </c>
      <c r="F16" s="29">
        <v>44044</v>
      </c>
      <c r="G16" s="30" t="s">
        <v>102</v>
      </c>
      <c r="H16" s="29">
        <v>44378</v>
      </c>
      <c r="I16" s="22">
        <v>680</v>
      </c>
      <c r="J16" s="22">
        <v>680</v>
      </c>
      <c r="K16" s="22">
        <v>680</v>
      </c>
      <c r="L16" s="22">
        <v>680</v>
      </c>
      <c r="M16" s="22">
        <v>680</v>
      </c>
      <c r="N16" s="22">
        <v>680</v>
      </c>
      <c r="O16" s="22">
        <v>680</v>
      </c>
      <c r="P16" s="22">
        <v>680</v>
      </c>
      <c r="Q16" s="22">
        <v>680</v>
      </c>
      <c r="R16" s="22">
        <v>680</v>
      </c>
      <c r="S16" s="22"/>
      <c r="T16" s="22"/>
      <c r="U16" s="12">
        <f>SUM(I16:T16)</f>
        <v>6800</v>
      </c>
      <c r="V16" s="31"/>
      <c r="W16" s="21"/>
    </row>
    <row r="17" spans="1:23" ht="13.5" customHeight="1">
      <c r="A17" s="11"/>
      <c r="B17" s="19" t="s">
        <v>37</v>
      </c>
      <c r="C17" s="19" t="s">
        <v>39</v>
      </c>
      <c r="D17" s="20" t="s">
        <v>90</v>
      </c>
      <c r="E17" s="21" t="s">
        <v>91</v>
      </c>
      <c r="F17" s="29">
        <v>43955</v>
      </c>
      <c r="G17" s="30" t="s">
        <v>92</v>
      </c>
      <c r="H17" s="29">
        <v>44704</v>
      </c>
      <c r="I17" s="22">
        <v>7700</v>
      </c>
      <c r="J17" s="22">
        <v>6930</v>
      </c>
      <c r="K17" s="22">
        <v>6930</v>
      </c>
      <c r="L17" s="22">
        <v>6930</v>
      </c>
      <c r="M17" s="22">
        <v>6930</v>
      </c>
      <c r="N17" s="22">
        <v>6930</v>
      </c>
      <c r="O17" s="22">
        <v>7489</v>
      </c>
      <c r="P17" s="22">
        <v>7489</v>
      </c>
      <c r="Q17" s="22">
        <v>7489</v>
      </c>
      <c r="R17" s="22">
        <v>7489</v>
      </c>
      <c r="S17" s="22"/>
      <c r="T17" s="22"/>
      <c r="U17" s="12">
        <f>SUM(I17:T17)</f>
        <v>72306</v>
      </c>
      <c r="V17" s="31"/>
      <c r="W17" s="21"/>
    </row>
    <row r="18" spans="1:23" ht="13.5" customHeight="1">
      <c r="A18" s="11"/>
      <c r="B18" s="60" t="s">
        <v>0</v>
      </c>
      <c r="C18" s="60"/>
      <c r="D18" s="60"/>
      <c r="E18" s="60"/>
      <c r="F18" s="60"/>
      <c r="G18" s="60"/>
      <c r="H18" s="60"/>
      <c r="I18" s="56">
        <f>SUM(I13:I17)</f>
        <v>11166.73</v>
      </c>
      <c r="J18" s="56">
        <f aca="true" t="shared" si="0" ref="J18:T18">SUM(J13:J17)</f>
        <v>10396.73</v>
      </c>
      <c r="K18" s="56">
        <f t="shared" si="0"/>
        <v>10396.73</v>
      </c>
      <c r="L18" s="56">
        <f t="shared" si="0"/>
        <v>10396.73</v>
      </c>
      <c r="M18" s="56">
        <f t="shared" si="0"/>
        <v>10396.73</v>
      </c>
      <c r="N18" s="56">
        <f t="shared" si="0"/>
        <v>10396.73</v>
      </c>
      <c r="O18" s="56">
        <f t="shared" si="0"/>
        <v>11483.939999999999</v>
      </c>
      <c r="P18" s="56">
        <f t="shared" si="0"/>
        <v>10575.2</v>
      </c>
      <c r="Q18" s="56">
        <f t="shared" si="0"/>
        <v>11029.57</v>
      </c>
      <c r="R18" s="56">
        <f t="shared" si="0"/>
        <v>11119.38</v>
      </c>
      <c r="S18" s="56">
        <f t="shared" si="0"/>
        <v>0</v>
      </c>
      <c r="T18" s="56">
        <f t="shared" si="0"/>
        <v>0</v>
      </c>
      <c r="U18" s="57">
        <f>SUM(U13:U17)</f>
        <v>107358.47</v>
      </c>
      <c r="V18" s="61"/>
      <c r="W18" s="61"/>
    </row>
    <row r="19" spans="1:23" ht="13.5" customHeight="1">
      <c r="A19" s="13"/>
      <c r="B19" s="8"/>
      <c r="C19" s="8"/>
      <c r="D19" s="8"/>
      <c r="E19" s="8"/>
      <c r="F19" s="8"/>
      <c r="G19" s="8"/>
      <c r="H19" s="8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5"/>
      <c r="V19" s="14"/>
      <c r="W19" s="14"/>
    </row>
    <row r="20" spans="1:23" s="16" customFormat="1" ht="13.5" customHeight="1">
      <c r="A20" s="62" t="s">
        <v>74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</row>
    <row r="21" spans="1:23" ht="13.5" customHeight="1">
      <c r="A21" s="18"/>
      <c r="B21" s="19" t="s">
        <v>37</v>
      </c>
      <c r="C21" s="19" t="s">
        <v>39</v>
      </c>
      <c r="D21" s="20" t="s">
        <v>72</v>
      </c>
      <c r="E21" s="21" t="s">
        <v>73</v>
      </c>
      <c r="F21" s="29">
        <v>43753</v>
      </c>
      <c r="G21" s="20" t="s">
        <v>74</v>
      </c>
      <c r="H21" s="29">
        <v>44518</v>
      </c>
      <c r="I21" s="22">
        <v>799</v>
      </c>
      <c r="J21" s="22">
        <v>799</v>
      </c>
      <c r="K21" s="22">
        <v>799</v>
      </c>
      <c r="L21" s="22">
        <v>799</v>
      </c>
      <c r="M21" s="22">
        <v>799</v>
      </c>
      <c r="N21" s="22">
        <v>799</v>
      </c>
      <c r="O21" s="22">
        <v>799</v>
      </c>
      <c r="P21" s="22">
        <v>799</v>
      </c>
      <c r="Q21" s="22">
        <v>799</v>
      </c>
      <c r="R21" s="22">
        <v>799</v>
      </c>
      <c r="S21" s="22"/>
      <c r="T21" s="22"/>
      <c r="U21" s="12">
        <f>SUM(I21:T21)</f>
        <v>7990</v>
      </c>
      <c r="V21" s="31" t="s">
        <v>75</v>
      </c>
      <c r="W21" s="21" t="s">
        <v>34</v>
      </c>
    </row>
    <row r="22" spans="1:23" ht="13.5" customHeight="1">
      <c r="A22" s="11"/>
      <c r="B22" s="60" t="s">
        <v>0</v>
      </c>
      <c r="C22" s="60"/>
      <c r="D22" s="60"/>
      <c r="E22" s="60"/>
      <c r="F22" s="60"/>
      <c r="G22" s="60"/>
      <c r="H22" s="60"/>
      <c r="I22" s="56">
        <f aca="true" t="shared" si="1" ref="I22:T22">SUM(I21:I21)</f>
        <v>799</v>
      </c>
      <c r="J22" s="56">
        <f t="shared" si="1"/>
        <v>799</v>
      </c>
      <c r="K22" s="56">
        <f t="shared" si="1"/>
        <v>799</v>
      </c>
      <c r="L22" s="56">
        <f t="shared" si="1"/>
        <v>799</v>
      </c>
      <c r="M22" s="56">
        <f t="shared" si="1"/>
        <v>799</v>
      </c>
      <c r="N22" s="56">
        <f t="shared" si="1"/>
        <v>799</v>
      </c>
      <c r="O22" s="56">
        <f t="shared" si="1"/>
        <v>799</v>
      </c>
      <c r="P22" s="56">
        <f t="shared" si="1"/>
        <v>799</v>
      </c>
      <c r="Q22" s="56">
        <f t="shared" si="1"/>
        <v>799</v>
      </c>
      <c r="R22" s="56">
        <f t="shared" si="1"/>
        <v>799</v>
      </c>
      <c r="S22" s="56">
        <f t="shared" si="1"/>
        <v>0</v>
      </c>
      <c r="T22" s="56">
        <f t="shared" si="1"/>
        <v>0</v>
      </c>
      <c r="U22" s="12">
        <f>SUM(U21)</f>
        <v>7990</v>
      </c>
      <c r="V22" s="61"/>
      <c r="W22" s="61"/>
    </row>
    <row r="23" spans="1:23" ht="13.5" customHeight="1">
      <c r="A23" s="17"/>
      <c r="B23" s="8"/>
      <c r="C23" s="8"/>
      <c r="D23" s="8"/>
      <c r="E23" s="8"/>
      <c r="F23" s="8"/>
      <c r="G23" s="8"/>
      <c r="H23" s="8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5"/>
      <c r="V23" s="14"/>
      <c r="W23" s="14"/>
    </row>
    <row r="24" spans="1:23" s="16" customFormat="1" ht="13.5" customHeight="1">
      <c r="A24" s="68" t="s">
        <v>15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</row>
    <row r="25" spans="1:23" ht="13.5" customHeight="1">
      <c r="A25" s="11"/>
      <c r="B25" s="19" t="s">
        <v>79</v>
      </c>
      <c r="C25" s="19" t="s">
        <v>39</v>
      </c>
      <c r="D25" s="20" t="s">
        <v>82</v>
      </c>
      <c r="E25" s="21" t="s">
        <v>81</v>
      </c>
      <c r="F25" s="29">
        <v>43891</v>
      </c>
      <c r="G25" s="20" t="s">
        <v>52</v>
      </c>
      <c r="H25" s="29">
        <v>44256</v>
      </c>
      <c r="I25" s="22">
        <v>9200</v>
      </c>
      <c r="J25" s="22">
        <v>9200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/>
      <c r="R25" s="22">
        <v>0</v>
      </c>
      <c r="S25" s="22"/>
      <c r="T25" s="22"/>
      <c r="U25" s="12">
        <f>SUM(I25:T25)</f>
        <v>18400</v>
      </c>
      <c r="V25" s="31" t="s">
        <v>46</v>
      </c>
      <c r="W25" s="21" t="s">
        <v>34</v>
      </c>
    </row>
    <row r="26" spans="1:23" ht="13.5" customHeight="1">
      <c r="A26" s="11"/>
      <c r="B26" s="19" t="s">
        <v>37</v>
      </c>
      <c r="C26" s="19" t="s">
        <v>39</v>
      </c>
      <c r="D26" s="20" t="s">
        <v>116</v>
      </c>
      <c r="E26" s="21" t="s">
        <v>117</v>
      </c>
      <c r="F26" s="29">
        <v>44256</v>
      </c>
      <c r="G26" s="20" t="s">
        <v>52</v>
      </c>
      <c r="H26" s="29">
        <v>44621</v>
      </c>
      <c r="I26" s="22">
        <v>0</v>
      </c>
      <c r="J26" s="22">
        <v>0</v>
      </c>
      <c r="K26" s="22">
        <v>14400</v>
      </c>
      <c r="L26" s="22">
        <v>12000</v>
      </c>
      <c r="M26" s="22">
        <v>14400</v>
      </c>
      <c r="N26" s="22">
        <v>10440</v>
      </c>
      <c r="O26" s="22">
        <v>16800</v>
      </c>
      <c r="P26" s="22">
        <v>16800</v>
      </c>
      <c r="Q26" s="22">
        <v>14400</v>
      </c>
      <c r="R26" s="22">
        <v>14400</v>
      </c>
      <c r="S26" s="22"/>
      <c r="T26" s="22"/>
      <c r="U26" s="12">
        <f>SUM(I26:T26)</f>
        <v>113640</v>
      </c>
      <c r="V26" s="31"/>
      <c r="W26" s="21"/>
    </row>
    <row r="27" spans="1:23" ht="13.5" customHeight="1">
      <c r="A27" s="11"/>
      <c r="B27" s="19" t="s">
        <v>37</v>
      </c>
      <c r="C27" s="19" t="s">
        <v>39</v>
      </c>
      <c r="D27" s="20" t="s">
        <v>53</v>
      </c>
      <c r="E27" s="21" t="s">
        <v>54</v>
      </c>
      <c r="F27" s="29">
        <v>43709</v>
      </c>
      <c r="G27" s="20" t="s">
        <v>52</v>
      </c>
      <c r="H27" s="29">
        <v>44561</v>
      </c>
      <c r="I27" s="22">
        <v>22000</v>
      </c>
      <c r="J27" s="22">
        <v>22275</v>
      </c>
      <c r="K27" s="22">
        <v>22000</v>
      </c>
      <c r="L27" s="22">
        <v>24750</v>
      </c>
      <c r="M27" s="22">
        <v>22000</v>
      </c>
      <c r="N27" s="22">
        <v>19250</v>
      </c>
      <c r="O27" s="22">
        <v>24750</v>
      </c>
      <c r="P27" s="22">
        <v>22000</v>
      </c>
      <c r="Q27" s="22">
        <v>24750</v>
      </c>
      <c r="R27" s="22">
        <v>24750</v>
      </c>
      <c r="S27" s="22"/>
      <c r="T27" s="22"/>
      <c r="U27" s="12">
        <f>SUM(I27:T27)</f>
        <v>228525</v>
      </c>
      <c r="V27" s="31" t="s">
        <v>46</v>
      </c>
      <c r="W27" s="21" t="s">
        <v>34</v>
      </c>
    </row>
    <row r="28" spans="1:23" ht="13.5" customHeight="1">
      <c r="A28" s="11"/>
      <c r="B28" s="60" t="s">
        <v>0</v>
      </c>
      <c r="C28" s="60"/>
      <c r="D28" s="60"/>
      <c r="E28" s="60"/>
      <c r="F28" s="60"/>
      <c r="G28" s="60"/>
      <c r="H28" s="60"/>
      <c r="I28" s="56">
        <f>SUM(I25:I27)</f>
        <v>31200</v>
      </c>
      <c r="J28" s="56">
        <f aca="true" t="shared" si="2" ref="J28:T28">SUM(J25:J27)</f>
        <v>31475</v>
      </c>
      <c r="K28" s="56">
        <f t="shared" si="2"/>
        <v>36400</v>
      </c>
      <c r="L28" s="56">
        <f t="shared" si="2"/>
        <v>36750</v>
      </c>
      <c r="M28" s="56">
        <f t="shared" si="2"/>
        <v>36400</v>
      </c>
      <c r="N28" s="56">
        <f t="shared" si="2"/>
        <v>29690</v>
      </c>
      <c r="O28" s="56">
        <f t="shared" si="2"/>
        <v>41550</v>
      </c>
      <c r="P28" s="56">
        <f t="shared" si="2"/>
        <v>38800</v>
      </c>
      <c r="Q28" s="56">
        <f t="shared" si="2"/>
        <v>39150</v>
      </c>
      <c r="R28" s="56">
        <f t="shared" si="2"/>
        <v>39150</v>
      </c>
      <c r="S28" s="56">
        <f t="shared" si="2"/>
        <v>0</v>
      </c>
      <c r="T28" s="56">
        <f t="shared" si="2"/>
        <v>0</v>
      </c>
      <c r="U28" s="12">
        <f>SUM(U25:U27)</f>
        <v>360565</v>
      </c>
      <c r="V28" s="61"/>
      <c r="W28" s="61"/>
    </row>
    <row r="29" spans="1:23" ht="13.5" customHeight="1">
      <c r="A29" s="24"/>
      <c r="B29" s="25"/>
      <c r="C29" s="25"/>
      <c r="D29" s="25"/>
      <c r="E29" s="25"/>
      <c r="F29" s="25"/>
      <c r="G29" s="25"/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7"/>
      <c r="V29" s="27"/>
      <c r="W29" s="28"/>
    </row>
    <row r="30" spans="1:23" s="16" customFormat="1" ht="13.5" customHeight="1">
      <c r="A30" s="62" t="s">
        <v>7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</row>
    <row r="31" spans="1:23" ht="13.5" customHeight="1">
      <c r="A31" s="44"/>
      <c r="B31" s="19" t="s">
        <v>37</v>
      </c>
      <c r="C31" s="19" t="s">
        <v>40</v>
      </c>
      <c r="D31" s="20" t="s">
        <v>55</v>
      </c>
      <c r="E31" s="21" t="s">
        <v>56</v>
      </c>
      <c r="F31" s="29">
        <v>43738</v>
      </c>
      <c r="G31" s="30" t="s">
        <v>30</v>
      </c>
      <c r="H31" s="29" t="s">
        <v>80</v>
      </c>
      <c r="I31" s="22">
        <f>241+150</f>
        <v>391</v>
      </c>
      <c r="J31" s="22">
        <v>91</v>
      </c>
      <c r="K31" s="22">
        <v>241</v>
      </c>
      <c r="L31" s="22">
        <v>241</v>
      </c>
      <c r="M31" s="22">
        <v>241</v>
      </c>
      <c r="N31" s="22">
        <v>241</v>
      </c>
      <c r="O31" s="22">
        <v>241</v>
      </c>
      <c r="P31" s="22">
        <v>241</v>
      </c>
      <c r="Q31" s="22">
        <v>241</v>
      </c>
      <c r="R31" s="22">
        <v>241</v>
      </c>
      <c r="S31" s="22"/>
      <c r="T31" s="22"/>
      <c r="U31" s="12">
        <f>SUM(I31:T31)</f>
        <v>2410</v>
      </c>
      <c r="V31" s="31" t="s">
        <v>77</v>
      </c>
      <c r="W31" s="21" t="s">
        <v>34</v>
      </c>
    </row>
    <row r="32" spans="1:23" ht="13.5" customHeight="1">
      <c r="A32" s="45"/>
      <c r="B32" s="19" t="s">
        <v>79</v>
      </c>
      <c r="C32" s="19" t="s">
        <v>66</v>
      </c>
      <c r="D32" s="20" t="s">
        <v>67</v>
      </c>
      <c r="E32" s="21" t="s">
        <v>68</v>
      </c>
      <c r="F32" s="29">
        <v>43709</v>
      </c>
      <c r="G32" s="30" t="s">
        <v>69</v>
      </c>
      <c r="H32" s="29">
        <v>44255</v>
      </c>
      <c r="I32" s="22">
        <v>1095</v>
      </c>
      <c r="J32" s="22">
        <v>691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/>
      <c r="T32" s="22"/>
      <c r="U32" s="12">
        <f>SUM(I32:T32)</f>
        <v>1786</v>
      </c>
      <c r="V32" s="31" t="s">
        <v>46</v>
      </c>
      <c r="W32" s="21" t="s">
        <v>34</v>
      </c>
    </row>
    <row r="33" spans="1:23" ht="13.5" customHeight="1">
      <c r="A33" s="11"/>
      <c r="B33" s="60" t="s">
        <v>0</v>
      </c>
      <c r="C33" s="60"/>
      <c r="D33" s="60"/>
      <c r="E33" s="60"/>
      <c r="F33" s="60"/>
      <c r="G33" s="60"/>
      <c r="H33" s="60"/>
      <c r="I33" s="56">
        <f>SUM(I31:I32)</f>
        <v>1486</v>
      </c>
      <c r="J33" s="56">
        <f aca="true" t="shared" si="3" ref="J33:T33">SUM(J31:J32)</f>
        <v>782</v>
      </c>
      <c r="K33" s="56">
        <f t="shared" si="3"/>
        <v>241</v>
      </c>
      <c r="L33" s="56">
        <f t="shared" si="3"/>
        <v>241</v>
      </c>
      <c r="M33" s="56">
        <f t="shared" si="3"/>
        <v>241</v>
      </c>
      <c r="N33" s="56">
        <f t="shared" si="3"/>
        <v>241</v>
      </c>
      <c r="O33" s="56">
        <f t="shared" si="3"/>
        <v>241</v>
      </c>
      <c r="P33" s="56">
        <f t="shared" si="3"/>
        <v>241</v>
      </c>
      <c r="Q33" s="56">
        <f t="shared" si="3"/>
        <v>241</v>
      </c>
      <c r="R33" s="56">
        <f t="shared" si="3"/>
        <v>241</v>
      </c>
      <c r="S33" s="56">
        <f t="shared" si="3"/>
        <v>0</v>
      </c>
      <c r="T33" s="56">
        <f t="shared" si="3"/>
        <v>0</v>
      </c>
      <c r="U33" s="12">
        <f>SUM(U31:U32)</f>
        <v>4196</v>
      </c>
      <c r="V33" s="61"/>
      <c r="W33" s="61"/>
    </row>
    <row r="34" spans="1:23" ht="13.5" customHeight="1">
      <c r="A34" s="17"/>
      <c r="B34" s="8"/>
      <c r="C34" s="8"/>
      <c r="D34" s="8"/>
      <c r="E34" s="8"/>
      <c r="F34" s="8"/>
      <c r="G34" s="8"/>
      <c r="H34" s="8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5"/>
      <c r="V34" s="15"/>
      <c r="W34" s="10"/>
    </row>
    <row r="35" spans="1:23" s="16" customFormat="1" ht="13.5" customHeight="1">
      <c r="A35" s="62" t="s">
        <v>86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</row>
    <row r="36" spans="1:23" ht="13.5" customHeight="1">
      <c r="A36" s="11"/>
      <c r="B36" s="19" t="s">
        <v>37</v>
      </c>
      <c r="C36" s="19" t="s">
        <v>39</v>
      </c>
      <c r="D36" s="20" t="s">
        <v>87</v>
      </c>
      <c r="E36" s="21" t="s">
        <v>88</v>
      </c>
      <c r="F36" s="29">
        <v>43957</v>
      </c>
      <c r="G36" s="30" t="s">
        <v>89</v>
      </c>
      <c r="H36" s="29">
        <v>44687</v>
      </c>
      <c r="I36" s="22">
        <v>1500</v>
      </c>
      <c r="J36" s="22">
        <v>1500</v>
      </c>
      <c r="K36" s="22">
        <v>1500</v>
      </c>
      <c r="L36" s="22">
        <v>1500</v>
      </c>
      <c r="M36" s="22">
        <v>1500</v>
      </c>
      <c r="N36" s="22">
        <v>1500</v>
      </c>
      <c r="O36" s="22">
        <v>1500</v>
      </c>
      <c r="P36" s="22">
        <v>1500</v>
      </c>
      <c r="Q36" s="22">
        <v>1500</v>
      </c>
      <c r="R36" s="22">
        <v>1500</v>
      </c>
      <c r="S36" s="22"/>
      <c r="T36" s="22"/>
      <c r="U36" s="12">
        <f>SUM(I36:T36)</f>
        <v>15000</v>
      </c>
      <c r="V36" s="31" t="s">
        <v>76</v>
      </c>
      <c r="W36" s="21" t="s">
        <v>34</v>
      </c>
    </row>
    <row r="37" spans="1:23" ht="13.5" customHeight="1">
      <c r="A37" s="11"/>
      <c r="B37" s="60" t="s">
        <v>0</v>
      </c>
      <c r="C37" s="60"/>
      <c r="D37" s="60"/>
      <c r="E37" s="60"/>
      <c r="F37" s="60"/>
      <c r="G37" s="60"/>
      <c r="H37" s="60"/>
      <c r="I37" s="56">
        <f aca="true" t="shared" si="4" ref="I37:T37">SUM(I36:I36)</f>
        <v>1500</v>
      </c>
      <c r="J37" s="56">
        <f t="shared" si="4"/>
        <v>1500</v>
      </c>
      <c r="K37" s="56">
        <f t="shared" si="4"/>
        <v>1500</v>
      </c>
      <c r="L37" s="56">
        <f t="shared" si="4"/>
        <v>1500</v>
      </c>
      <c r="M37" s="56">
        <f t="shared" si="4"/>
        <v>1500</v>
      </c>
      <c r="N37" s="56">
        <f t="shared" si="4"/>
        <v>1500</v>
      </c>
      <c r="O37" s="56">
        <f t="shared" si="4"/>
        <v>1500</v>
      </c>
      <c r="P37" s="56">
        <f t="shared" si="4"/>
        <v>1500</v>
      </c>
      <c r="Q37" s="56">
        <f t="shared" si="4"/>
        <v>1500</v>
      </c>
      <c r="R37" s="56">
        <f t="shared" si="4"/>
        <v>1500</v>
      </c>
      <c r="S37" s="56">
        <f t="shared" si="4"/>
        <v>0</v>
      </c>
      <c r="T37" s="56">
        <f t="shared" si="4"/>
        <v>0</v>
      </c>
      <c r="U37" s="12">
        <f>SUM(U36)</f>
        <v>15000</v>
      </c>
      <c r="V37" s="61"/>
      <c r="W37" s="61"/>
    </row>
    <row r="38" spans="1:23" ht="13.5" customHeight="1">
      <c r="A38" s="17"/>
      <c r="B38" s="8"/>
      <c r="C38" s="8"/>
      <c r="D38" s="8"/>
      <c r="E38" s="8"/>
      <c r="F38" s="8"/>
      <c r="G38" s="8"/>
      <c r="H38" s="8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5"/>
      <c r="V38" s="15"/>
      <c r="W38" s="10"/>
    </row>
    <row r="39" spans="1:23" s="16" customFormat="1" ht="13.5" customHeight="1">
      <c r="A39" s="62" t="s">
        <v>6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</row>
    <row r="40" spans="1:23" ht="13.5" customHeight="1">
      <c r="A40" s="11"/>
      <c r="B40" s="19" t="s">
        <v>37</v>
      </c>
      <c r="C40" s="19" t="s">
        <v>39</v>
      </c>
      <c r="D40" s="20" t="s">
        <v>114</v>
      </c>
      <c r="E40" s="21" t="s">
        <v>32</v>
      </c>
      <c r="F40" s="29">
        <v>43801</v>
      </c>
      <c r="G40" s="30" t="s">
        <v>12</v>
      </c>
      <c r="H40" s="29">
        <v>44565</v>
      </c>
      <c r="I40" s="22">
        <v>742.58</v>
      </c>
      <c r="J40" s="22">
        <v>742.58</v>
      </c>
      <c r="K40" s="22">
        <v>742.58</v>
      </c>
      <c r="L40" s="22">
        <v>742.58</v>
      </c>
      <c r="M40" s="22">
        <v>742.58</v>
      </c>
      <c r="N40" s="22">
        <v>742.58</v>
      </c>
      <c r="O40" s="22">
        <v>742.58</v>
      </c>
      <c r="P40" s="22">
        <v>742.58</v>
      </c>
      <c r="Q40" s="22">
        <v>742.58</v>
      </c>
      <c r="R40" s="22">
        <v>742.58</v>
      </c>
      <c r="S40" s="22"/>
      <c r="T40" s="22"/>
      <c r="U40" s="12">
        <f>SUM(I40:T40)</f>
        <v>7425.8</v>
      </c>
      <c r="V40" s="31" t="s">
        <v>47</v>
      </c>
      <c r="W40" s="21" t="s">
        <v>34</v>
      </c>
    </row>
    <row r="41" spans="1:23" ht="13.5" customHeight="1">
      <c r="A41" s="60" t="s">
        <v>0</v>
      </c>
      <c r="B41" s="60"/>
      <c r="C41" s="60"/>
      <c r="D41" s="60"/>
      <c r="E41" s="60"/>
      <c r="F41" s="60"/>
      <c r="G41" s="60"/>
      <c r="H41" s="60"/>
      <c r="I41" s="56">
        <f>SUM(I40:I40)</f>
        <v>742.58</v>
      </c>
      <c r="J41" s="56">
        <f aca="true" t="shared" si="5" ref="J41:T41">SUM(J40:J40)</f>
        <v>742.58</v>
      </c>
      <c r="K41" s="56">
        <f t="shared" si="5"/>
        <v>742.58</v>
      </c>
      <c r="L41" s="56">
        <f t="shared" si="5"/>
        <v>742.58</v>
      </c>
      <c r="M41" s="56">
        <f t="shared" si="5"/>
        <v>742.58</v>
      </c>
      <c r="N41" s="56">
        <f t="shared" si="5"/>
        <v>742.58</v>
      </c>
      <c r="O41" s="56">
        <f t="shared" si="5"/>
        <v>742.58</v>
      </c>
      <c r="P41" s="56">
        <f t="shared" si="5"/>
        <v>742.58</v>
      </c>
      <c r="Q41" s="56">
        <f t="shared" si="5"/>
        <v>742.58</v>
      </c>
      <c r="R41" s="56">
        <f t="shared" si="5"/>
        <v>742.58</v>
      </c>
      <c r="S41" s="56">
        <f t="shared" si="5"/>
        <v>0</v>
      </c>
      <c r="T41" s="56">
        <f t="shared" si="5"/>
        <v>0</v>
      </c>
      <c r="U41" s="57">
        <f>SUM(U40:U40)</f>
        <v>7425.8</v>
      </c>
      <c r="V41" s="61"/>
      <c r="W41" s="61"/>
    </row>
    <row r="42" spans="1:23" ht="13.5" customHeight="1">
      <c r="A42" s="17"/>
      <c r="B42" s="8"/>
      <c r="C42" s="8"/>
      <c r="D42" s="8"/>
      <c r="E42" s="8"/>
      <c r="F42" s="8"/>
      <c r="G42" s="8"/>
      <c r="H42" s="8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5"/>
      <c r="V42" s="15"/>
      <c r="W42" s="10"/>
    </row>
    <row r="43" spans="1:23" s="16" customFormat="1" ht="13.5" customHeight="1">
      <c r="A43" s="62" t="s">
        <v>105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</row>
    <row r="44" spans="1:23" ht="13.5" customHeight="1">
      <c r="A44" s="11"/>
      <c r="B44" s="19" t="s">
        <v>79</v>
      </c>
      <c r="C44" s="19" t="s">
        <v>39</v>
      </c>
      <c r="D44" s="20" t="s">
        <v>106</v>
      </c>
      <c r="E44" s="21" t="s">
        <v>107</v>
      </c>
      <c r="F44" s="29">
        <v>44044</v>
      </c>
      <c r="G44" s="30" t="s">
        <v>108</v>
      </c>
      <c r="H44" s="29">
        <v>44408</v>
      </c>
      <c r="I44" s="22">
        <v>215</v>
      </c>
      <c r="J44" s="22">
        <v>215</v>
      </c>
      <c r="K44" s="22">
        <v>215</v>
      </c>
      <c r="L44" s="22">
        <v>215</v>
      </c>
      <c r="M44" s="22">
        <v>0</v>
      </c>
      <c r="N44" s="22">
        <v>0</v>
      </c>
      <c r="O44" s="22">
        <v>215</v>
      </c>
      <c r="P44" s="22">
        <v>0</v>
      </c>
      <c r="Q44" s="22">
        <v>0</v>
      </c>
      <c r="R44" s="22">
        <v>0</v>
      </c>
      <c r="S44" s="22"/>
      <c r="T44" s="22"/>
      <c r="U44" s="12">
        <f>SUM(I44:T44)</f>
        <v>1075</v>
      </c>
      <c r="V44" s="31" t="s">
        <v>76</v>
      </c>
      <c r="W44" s="21" t="s">
        <v>34</v>
      </c>
    </row>
    <row r="45" spans="1:23" ht="13.5" customHeight="1">
      <c r="A45" s="11"/>
      <c r="B45" s="60" t="s">
        <v>0</v>
      </c>
      <c r="C45" s="60"/>
      <c r="D45" s="60"/>
      <c r="E45" s="60"/>
      <c r="F45" s="60"/>
      <c r="G45" s="60"/>
      <c r="H45" s="60"/>
      <c r="I45" s="56">
        <f aca="true" t="shared" si="6" ref="I45:T45">SUM(I44:I44)</f>
        <v>215</v>
      </c>
      <c r="J45" s="56">
        <f t="shared" si="6"/>
        <v>215</v>
      </c>
      <c r="K45" s="56">
        <f t="shared" si="6"/>
        <v>215</v>
      </c>
      <c r="L45" s="56">
        <f t="shared" si="6"/>
        <v>215</v>
      </c>
      <c r="M45" s="56">
        <f t="shared" si="6"/>
        <v>0</v>
      </c>
      <c r="N45" s="56">
        <f t="shared" si="6"/>
        <v>0</v>
      </c>
      <c r="O45" s="56">
        <f t="shared" si="6"/>
        <v>215</v>
      </c>
      <c r="P45" s="56">
        <f t="shared" si="6"/>
        <v>0</v>
      </c>
      <c r="Q45" s="56">
        <f t="shared" si="6"/>
        <v>0</v>
      </c>
      <c r="R45" s="56">
        <f t="shared" si="6"/>
        <v>0</v>
      </c>
      <c r="S45" s="56">
        <f t="shared" si="6"/>
        <v>0</v>
      </c>
      <c r="T45" s="56">
        <f t="shared" si="6"/>
        <v>0</v>
      </c>
      <c r="U45" s="12">
        <f>SUM(U44)</f>
        <v>1075</v>
      </c>
      <c r="V45" s="61"/>
      <c r="W45" s="61"/>
    </row>
    <row r="46" spans="1:23" ht="13.5" customHeight="1">
      <c r="A46" s="17"/>
      <c r="B46" s="8"/>
      <c r="C46" s="8"/>
      <c r="D46" s="8"/>
      <c r="E46" s="8"/>
      <c r="F46" s="8"/>
      <c r="G46" s="8"/>
      <c r="H46" s="8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5"/>
      <c r="V46" s="15"/>
      <c r="W46" s="10"/>
    </row>
    <row r="47" spans="1:23" s="16" customFormat="1" ht="13.5" customHeight="1">
      <c r="A47" s="62" t="s">
        <v>62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</row>
    <row r="48" spans="1:23" ht="13.5" customHeight="1">
      <c r="A48" s="11"/>
      <c r="B48" s="19" t="s">
        <v>37</v>
      </c>
      <c r="C48" s="19" t="s">
        <v>39</v>
      </c>
      <c r="D48" s="20" t="s">
        <v>63</v>
      </c>
      <c r="E48" s="21" t="s">
        <v>64</v>
      </c>
      <c r="F48" s="29">
        <v>43831</v>
      </c>
      <c r="G48" s="30" t="s">
        <v>65</v>
      </c>
      <c r="H48" s="29">
        <v>44561</v>
      </c>
      <c r="I48" s="22">
        <v>0</v>
      </c>
      <c r="J48" s="22"/>
      <c r="K48" s="22">
        <f>650+8345</f>
        <v>8995</v>
      </c>
      <c r="L48" s="22">
        <v>0</v>
      </c>
      <c r="M48" s="22">
        <v>0</v>
      </c>
      <c r="N48" s="22">
        <v>10048.4</v>
      </c>
      <c r="O48" s="22">
        <v>5000</v>
      </c>
      <c r="P48" s="22">
        <v>9913.5</v>
      </c>
      <c r="Q48" s="22">
        <v>0</v>
      </c>
      <c r="R48" s="22">
        <v>500</v>
      </c>
      <c r="S48" s="22"/>
      <c r="T48" s="22"/>
      <c r="U48" s="12">
        <f>SUM(I48:T48)</f>
        <v>34456.9</v>
      </c>
      <c r="V48" s="31" t="s">
        <v>76</v>
      </c>
      <c r="W48" s="21" t="s">
        <v>34</v>
      </c>
    </row>
    <row r="49" spans="1:23" ht="13.5" customHeight="1">
      <c r="A49" s="11"/>
      <c r="B49" s="60" t="s">
        <v>0</v>
      </c>
      <c r="C49" s="60"/>
      <c r="D49" s="60"/>
      <c r="E49" s="60"/>
      <c r="F49" s="60"/>
      <c r="G49" s="60"/>
      <c r="H49" s="60"/>
      <c r="I49" s="56">
        <f>SUM(I48)</f>
        <v>0</v>
      </c>
      <c r="J49" s="56">
        <f aca="true" t="shared" si="7" ref="J49:T49">SUM(J48)</f>
        <v>0</v>
      </c>
      <c r="K49" s="56">
        <f t="shared" si="7"/>
        <v>8995</v>
      </c>
      <c r="L49" s="56">
        <f t="shared" si="7"/>
        <v>0</v>
      </c>
      <c r="M49" s="56">
        <f t="shared" si="7"/>
        <v>0</v>
      </c>
      <c r="N49" s="56">
        <f t="shared" si="7"/>
        <v>10048.4</v>
      </c>
      <c r="O49" s="56">
        <f t="shared" si="7"/>
        <v>5000</v>
      </c>
      <c r="P49" s="56">
        <f t="shared" si="7"/>
        <v>9913.5</v>
      </c>
      <c r="Q49" s="56">
        <f t="shared" si="7"/>
        <v>0</v>
      </c>
      <c r="R49" s="56">
        <f t="shared" si="7"/>
        <v>500</v>
      </c>
      <c r="S49" s="56">
        <f t="shared" si="7"/>
        <v>0</v>
      </c>
      <c r="T49" s="56">
        <f t="shared" si="7"/>
        <v>0</v>
      </c>
      <c r="U49" s="12">
        <f>SUM(U48)</f>
        <v>34456.9</v>
      </c>
      <c r="V49" s="61"/>
      <c r="W49" s="61"/>
    </row>
    <row r="50" spans="1:23" ht="13.5" customHeight="1">
      <c r="A50" s="24"/>
      <c r="B50" s="25"/>
      <c r="C50" s="25"/>
      <c r="D50" s="25"/>
      <c r="E50" s="25"/>
      <c r="F50" s="25"/>
      <c r="G50" s="25"/>
      <c r="H50" s="25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7"/>
      <c r="V50" s="27"/>
      <c r="W50" s="28"/>
    </row>
    <row r="51" spans="1:23" s="16" customFormat="1" ht="13.5" customHeight="1">
      <c r="A51" s="62" t="s">
        <v>96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</row>
    <row r="52" spans="1:23" ht="13.5" customHeight="1">
      <c r="A52" s="11"/>
      <c r="B52" s="19" t="s">
        <v>37</v>
      </c>
      <c r="C52" s="19" t="s">
        <v>39</v>
      </c>
      <c r="D52" s="20" t="s">
        <v>109</v>
      </c>
      <c r="E52" s="21" t="s">
        <v>94</v>
      </c>
      <c r="F52" s="29">
        <v>44075</v>
      </c>
      <c r="G52" s="30" t="s">
        <v>110</v>
      </c>
      <c r="H52" s="29">
        <v>44439</v>
      </c>
      <c r="I52" s="22">
        <v>10000</v>
      </c>
      <c r="J52" s="22">
        <v>10000</v>
      </c>
      <c r="K52" s="22">
        <v>10000</v>
      </c>
      <c r="L52" s="22">
        <v>10000</v>
      </c>
      <c r="M52" s="22">
        <v>10000</v>
      </c>
      <c r="N52" s="22">
        <v>10000</v>
      </c>
      <c r="O52" s="22">
        <v>10000</v>
      </c>
      <c r="P52" s="22">
        <v>10000</v>
      </c>
      <c r="Q52" s="22">
        <v>10979.96</v>
      </c>
      <c r="R52" s="22">
        <v>10979.96</v>
      </c>
      <c r="S52" s="22"/>
      <c r="T52" s="22"/>
      <c r="U52" s="12">
        <f>SUM(I52:T52)</f>
        <v>101959.91999999998</v>
      </c>
      <c r="V52" s="31"/>
      <c r="W52" s="21"/>
    </row>
    <row r="53" spans="1:23" ht="26.25" customHeight="1">
      <c r="A53" s="11"/>
      <c r="B53" s="19" t="s">
        <v>79</v>
      </c>
      <c r="C53" s="19" t="s">
        <v>39</v>
      </c>
      <c r="D53" s="20" t="s">
        <v>118</v>
      </c>
      <c r="E53" s="21" t="s">
        <v>119</v>
      </c>
      <c r="F53" s="29">
        <v>44329</v>
      </c>
      <c r="G53" s="30" t="s">
        <v>120</v>
      </c>
      <c r="H53" s="29">
        <v>44408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881</v>
      </c>
      <c r="P53" s="22">
        <v>0</v>
      </c>
      <c r="Q53" s="22">
        <v>0</v>
      </c>
      <c r="R53" s="22">
        <v>0</v>
      </c>
      <c r="S53" s="22"/>
      <c r="T53" s="22"/>
      <c r="U53" s="12">
        <f>SUM(I53:T53)</f>
        <v>881</v>
      </c>
      <c r="V53" s="31"/>
      <c r="W53" s="21"/>
    </row>
    <row r="54" spans="1:23" ht="13.5" customHeight="1">
      <c r="A54" s="11"/>
      <c r="B54" s="60" t="s">
        <v>0</v>
      </c>
      <c r="C54" s="60"/>
      <c r="D54" s="60"/>
      <c r="E54" s="60"/>
      <c r="F54" s="60"/>
      <c r="G54" s="60"/>
      <c r="H54" s="60"/>
      <c r="I54" s="58">
        <f>SUM(I52:I53)</f>
        <v>10000</v>
      </c>
      <c r="J54" s="56">
        <f>SUM(J52:J53)</f>
        <v>10000</v>
      </c>
      <c r="K54" s="58">
        <f>SUM(K52:K53)</f>
        <v>10000</v>
      </c>
      <c r="L54" s="58">
        <f>SUM(L52:L53)</f>
        <v>10000</v>
      </c>
      <c r="M54" s="58">
        <f>SUM(M52:M53)</f>
        <v>10000</v>
      </c>
      <c r="N54" s="56">
        <f aca="true" t="shared" si="8" ref="N54:T54">SUM(N52)</f>
        <v>10000</v>
      </c>
      <c r="O54" s="56">
        <f t="shared" si="8"/>
        <v>10000</v>
      </c>
      <c r="P54" s="56">
        <f t="shared" si="8"/>
        <v>10000</v>
      </c>
      <c r="Q54" s="56">
        <f t="shared" si="8"/>
        <v>10979.96</v>
      </c>
      <c r="R54" s="56">
        <f t="shared" si="8"/>
        <v>10979.96</v>
      </c>
      <c r="S54" s="56">
        <f t="shared" si="8"/>
        <v>0</v>
      </c>
      <c r="T54" s="56">
        <f t="shared" si="8"/>
        <v>0</v>
      </c>
      <c r="U54" s="58">
        <f>SUM(U52:U53)</f>
        <v>102840.91999999998</v>
      </c>
      <c r="V54" s="61"/>
      <c r="W54" s="61"/>
    </row>
    <row r="55" spans="1:23" ht="13.5" customHeight="1">
      <c r="A55" s="24"/>
      <c r="B55" s="25"/>
      <c r="C55" s="25"/>
      <c r="D55" s="25"/>
      <c r="E55" s="25"/>
      <c r="F55" s="25"/>
      <c r="G55" s="25"/>
      <c r="H55" s="25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7"/>
      <c r="V55" s="27"/>
      <c r="W55" s="28"/>
    </row>
    <row r="56" spans="1:23" s="16" customFormat="1" ht="13.5" customHeight="1">
      <c r="A56" s="62" t="s">
        <v>16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</row>
    <row r="57" spans="1:23" ht="13.5" customHeight="1">
      <c r="A57" s="18"/>
      <c r="B57" s="19" t="s">
        <v>37</v>
      </c>
      <c r="C57" s="19" t="s">
        <v>39</v>
      </c>
      <c r="D57" s="20" t="s">
        <v>60</v>
      </c>
      <c r="E57" s="21" t="s">
        <v>61</v>
      </c>
      <c r="F57" s="29">
        <v>43709</v>
      </c>
      <c r="G57" s="30" t="s">
        <v>17</v>
      </c>
      <c r="H57" s="29">
        <v>44468</v>
      </c>
      <c r="I57" s="22">
        <v>0</v>
      </c>
      <c r="J57" s="22">
        <f>1149.9+1149.9</f>
        <v>2299.8</v>
      </c>
      <c r="K57" s="22">
        <v>1149.9</v>
      </c>
      <c r="L57" s="22">
        <v>1149.9</v>
      </c>
      <c r="M57" s="22">
        <v>1149.9</v>
      </c>
      <c r="N57" s="22">
        <v>1149.9</v>
      </c>
      <c r="O57" s="22">
        <v>1149.9</v>
      </c>
      <c r="P57" s="22">
        <v>1149.9</v>
      </c>
      <c r="Q57" s="22">
        <v>1149.9</v>
      </c>
      <c r="R57" s="22">
        <v>1149.9</v>
      </c>
      <c r="S57" s="22"/>
      <c r="T57" s="22"/>
      <c r="U57" s="12">
        <f>SUM(I57:T57)</f>
        <v>11498.999999999998</v>
      </c>
      <c r="V57" s="31" t="s">
        <v>49</v>
      </c>
      <c r="W57" s="21" t="s">
        <v>34</v>
      </c>
    </row>
    <row r="58" spans="1:23" ht="13.5" customHeight="1">
      <c r="A58" s="23"/>
      <c r="B58" s="60" t="s">
        <v>0</v>
      </c>
      <c r="C58" s="60"/>
      <c r="D58" s="60"/>
      <c r="E58" s="60"/>
      <c r="F58" s="60"/>
      <c r="G58" s="60"/>
      <c r="H58" s="60"/>
      <c r="I58" s="50">
        <f>SUM(I57)</f>
        <v>0</v>
      </c>
      <c r="J58" s="50">
        <f aca="true" t="shared" si="9" ref="J58:T58">SUM(J57)</f>
        <v>2299.8</v>
      </c>
      <c r="K58" s="50">
        <f t="shared" si="9"/>
        <v>1149.9</v>
      </c>
      <c r="L58" s="50">
        <f t="shared" si="9"/>
        <v>1149.9</v>
      </c>
      <c r="M58" s="50">
        <f t="shared" si="9"/>
        <v>1149.9</v>
      </c>
      <c r="N58" s="50">
        <f t="shared" si="9"/>
        <v>1149.9</v>
      </c>
      <c r="O58" s="50">
        <f t="shared" si="9"/>
        <v>1149.9</v>
      </c>
      <c r="P58" s="50">
        <f t="shared" si="9"/>
        <v>1149.9</v>
      </c>
      <c r="Q58" s="50">
        <f t="shared" si="9"/>
        <v>1149.9</v>
      </c>
      <c r="R58" s="50">
        <f t="shared" si="9"/>
        <v>1149.9</v>
      </c>
      <c r="S58" s="50">
        <f t="shared" si="9"/>
        <v>0</v>
      </c>
      <c r="T58" s="50">
        <f t="shared" si="9"/>
        <v>0</v>
      </c>
      <c r="U58" s="12">
        <f>SUM(U57)</f>
        <v>11498.999999999998</v>
      </c>
      <c r="V58" s="61"/>
      <c r="W58" s="61"/>
    </row>
    <row r="59" spans="1:23" s="40" customFormat="1" ht="13.5" customHeight="1">
      <c r="A59" s="41"/>
      <c r="B59" s="42"/>
      <c r="C59" s="42"/>
      <c r="D59" s="39"/>
      <c r="E59" s="10"/>
      <c r="F59" s="10"/>
      <c r="H59" s="10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5"/>
      <c r="V59" s="15"/>
      <c r="W59" s="10"/>
    </row>
    <row r="60" spans="1:23" s="16" customFormat="1" ht="13.5" customHeight="1" hidden="1">
      <c r="A60" s="62" t="s">
        <v>5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</row>
    <row r="61" spans="1:23" s="6" customFormat="1" ht="13.5" customHeight="1" hidden="1">
      <c r="A61" s="18" t="s">
        <v>13</v>
      </c>
      <c r="B61" s="19" t="s">
        <v>79</v>
      </c>
      <c r="C61" s="33" t="s">
        <v>39</v>
      </c>
      <c r="D61" s="20"/>
      <c r="E61" s="37"/>
      <c r="F61" s="29"/>
      <c r="G61" s="30"/>
      <c r="H61" s="29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12">
        <f>SUM(I61:T61)</f>
        <v>0</v>
      </c>
      <c r="V61" s="31" t="s">
        <v>75</v>
      </c>
      <c r="W61" s="37" t="s">
        <v>34</v>
      </c>
    </row>
    <row r="62" spans="1:23" s="6" customFormat="1" ht="13.5" customHeight="1" hidden="1">
      <c r="A62" s="18" t="s">
        <v>13</v>
      </c>
      <c r="B62" s="19" t="s">
        <v>79</v>
      </c>
      <c r="C62" s="33" t="s">
        <v>39</v>
      </c>
      <c r="D62" s="20"/>
      <c r="E62" s="37"/>
      <c r="F62" s="29"/>
      <c r="G62" s="30"/>
      <c r="H62" s="29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12">
        <f>SUM(I62:T62)</f>
        <v>0</v>
      </c>
      <c r="V62" s="31" t="s">
        <v>75</v>
      </c>
      <c r="W62" s="37" t="s">
        <v>34</v>
      </c>
    </row>
    <row r="63" spans="1:23" ht="13.5" customHeight="1" hidden="1">
      <c r="A63" s="11"/>
      <c r="B63" s="63" t="s">
        <v>0</v>
      </c>
      <c r="C63" s="64"/>
      <c r="D63" s="64"/>
      <c r="E63" s="64"/>
      <c r="F63" s="64"/>
      <c r="G63" s="64"/>
      <c r="H63" s="67"/>
      <c r="I63" s="50">
        <f>SUM(I61:I62)</f>
        <v>0</v>
      </c>
      <c r="J63" s="50">
        <f aca="true" t="shared" si="10" ref="J63:T63">SUM(J61:J62)</f>
        <v>0</v>
      </c>
      <c r="K63" s="50">
        <f t="shared" si="10"/>
        <v>0</v>
      </c>
      <c r="L63" s="50">
        <f t="shared" si="10"/>
        <v>0</v>
      </c>
      <c r="M63" s="50">
        <f t="shared" si="10"/>
        <v>0</v>
      </c>
      <c r="N63" s="50">
        <f t="shared" si="10"/>
        <v>0</v>
      </c>
      <c r="O63" s="50">
        <f t="shared" si="10"/>
        <v>0</v>
      </c>
      <c r="P63" s="50">
        <f t="shared" si="10"/>
        <v>0</v>
      </c>
      <c r="Q63" s="50">
        <f t="shared" si="10"/>
        <v>0</v>
      </c>
      <c r="R63" s="50">
        <f t="shared" si="10"/>
        <v>0</v>
      </c>
      <c r="S63" s="50">
        <f t="shared" si="10"/>
        <v>0</v>
      </c>
      <c r="T63" s="50">
        <f t="shared" si="10"/>
        <v>0</v>
      </c>
      <c r="U63" s="57">
        <f>SUM(U61:U62)</f>
        <v>0</v>
      </c>
      <c r="V63" s="65"/>
      <c r="W63" s="66"/>
    </row>
    <row r="64" spans="1:23" s="40" customFormat="1" ht="13.5" customHeight="1">
      <c r="A64" s="41"/>
      <c r="B64" s="42"/>
      <c r="C64" s="42"/>
      <c r="D64" s="39"/>
      <c r="E64" s="10"/>
      <c r="F64" s="10"/>
      <c r="H64" s="10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5"/>
      <c r="V64" s="15"/>
      <c r="W64" s="10"/>
    </row>
    <row r="65" spans="1:23" s="40" customFormat="1" ht="13.5" customHeight="1">
      <c r="A65" s="41"/>
      <c r="B65" s="42"/>
      <c r="C65" s="42"/>
      <c r="D65" s="39"/>
      <c r="E65" s="10"/>
      <c r="F65" s="10"/>
      <c r="H65" s="10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5"/>
      <c r="V65" s="15"/>
      <c r="W65" s="10"/>
    </row>
    <row r="66" spans="6:8" ht="13.5" customHeight="1">
      <c r="F66" s="4"/>
      <c r="H66" s="4"/>
    </row>
    <row r="67" spans="1:23" ht="13.5" customHeight="1">
      <c r="A67" s="63" t="s">
        <v>18</v>
      </c>
      <c r="B67" s="64"/>
      <c r="C67" s="64"/>
      <c r="D67" s="64"/>
      <c r="E67" s="64"/>
      <c r="F67" s="64"/>
      <c r="G67" s="64"/>
      <c r="H67" s="64"/>
      <c r="I67" s="64"/>
      <c r="J67" s="64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57">
        <f>U18+U22+U28+U33+U37+U41+U45+U49+U54+U58+U63</f>
        <v>652407.0899999999</v>
      </c>
      <c r="V67" s="65"/>
      <c r="W67" s="66"/>
    </row>
    <row r="68" spans="6:8" ht="13.5" customHeight="1">
      <c r="F68" s="4"/>
      <c r="H68" s="4"/>
    </row>
    <row r="69" spans="6:8" ht="13.5" customHeight="1">
      <c r="F69" s="4"/>
      <c r="H69" s="4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</sheetData>
  <sheetProtection/>
  <mergeCells count="59">
    <mergeCell ref="D2:U2"/>
    <mergeCell ref="D4:U4"/>
    <mergeCell ref="A9:A10"/>
    <mergeCell ref="C9:C10"/>
    <mergeCell ref="D9:D10"/>
    <mergeCell ref="E9:E10"/>
    <mergeCell ref="F9:F10"/>
    <mergeCell ref="G9:G10"/>
    <mergeCell ref="I9:I10"/>
    <mergeCell ref="T9:T10"/>
    <mergeCell ref="U9:U10"/>
    <mergeCell ref="J9:J10"/>
    <mergeCell ref="K9:K10"/>
    <mergeCell ref="L9:L10"/>
    <mergeCell ref="M9:M10"/>
    <mergeCell ref="N9:N10"/>
    <mergeCell ref="O9:O10"/>
    <mergeCell ref="V9:V10"/>
    <mergeCell ref="W9:W10"/>
    <mergeCell ref="A12:W12"/>
    <mergeCell ref="B18:H18"/>
    <mergeCell ref="V18:W18"/>
    <mergeCell ref="P9:P10"/>
    <mergeCell ref="Q9:Q10"/>
    <mergeCell ref="R9:R10"/>
    <mergeCell ref="S9:S10"/>
    <mergeCell ref="H9:H10"/>
    <mergeCell ref="B49:H49"/>
    <mergeCell ref="V49:W49"/>
    <mergeCell ref="A51:W51"/>
    <mergeCell ref="B54:H54"/>
    <mergeCell ref="V54:W54"/>
    <mergeCell ref="A24:W24"/>
    <mergeCell ref="B28:H28"/>
    <mergeCell ref="V28:W28"/>
    <mergeCell ref="A47:W47"/>
    <mergeCell ref="A35:W35"/>
    <mergeCell ref="A60:W60"/>
    <mergeCell ref="A56:W56"/>
    <mergeCell ref="B58:H58"/>
    <mergeCell ref="V58:W58"/>
    <mergeCell ref="A67:J67"/>
    <mergeCell ref="V67:W67"/>
    <mergeCell ref="B63:H63"/>
    <mergeCell ref="V63:W63"/>
    <mergeCell ref="A39:W39"/>
    <mergeCell ref="A41:H41"/>
    <mergeCell ref="V41:W41"/>
    <mergeCell ref="A43:W43"/>
    <mergeCell ref="B45:H45"/>
    <mergeCell ref="V45:W45"/>
    <mergeCell ref="B37:H37"/>
    <mergeCell ref="V37:W37"/>
    <mergeCell ref="A20:W20"/>
    <mergeCell ref="B22:H22"/>
    <mergeCell ref="V22:W22"/>
    <mergeCell ref="A30:W30"/>
    <mergeCell ref="B33:H33"/>
    <mergeCell ref="V33:W33"/>
  </mergeCells>
  <printOptions/>
  <pageMargins left="0.15748031496062992" right="0.15748031496062992" top="0.1968503937007874" bottom="0.7874015748031497" header="0.15748031496062992" footer="0.31496062992125984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73"/>
  <sheetViews>
    <sheetView showGridLines="0" zoomScale="80" zoomScaleNormal="80" zoomScaleSheetLayoutView="70" workbookViewId="0" topLeftCell="D1">
      <pane ySplit="10" topLeftCell="A47" activePane="bottomLeft" state="frozen"/>
      <selection pane="topLeft" activeCell="C1" sqref="C1"/>
      <selection pane="bottomLeft" activeCell="D67" sqref="D67"/>
    </sheetView>
  </sheetViews>
  <sheetFormatPr defaultColWidth="9.140625" defaultRowHeight="15"/>
  <cols>
    <col min="1" max="1" width="32.7109375" style="2" hidden="1" customWidth="1"/>
    <col min="2" max="2" width="20.421875" style="3" hidden="1" customWidth="1"/>
    <col min="3" max="3" width="25.00390625" style="3" hidden="1" customWidth="1"/>
    <col min="4" max="4" width="46.00390625" style="6" customWidth="1"/>
    <col min="5" max="5" width="19.28125" style="1" customWidth="1"/>
    <col min="6" max="6" width="13.28125" style="1" hidden="1" customWidth="1"/>
    <col min="7" max="7" width="49.8515625" style="4" customWidth="1"/>
    <col min="8" max="8" width="14.28125" style="1" customWidth="1"/>
    <col min="9" max="18" width="12.7109375" style="1" hidden="1" customWidth="1"/>
    <col min="19" max="19" width="11.00390625" style="1" hidden="1" customWidth="1"/>
    <col min="20" max="20" width="10.8515625" style="1" customWidth="1"/>
    <col min="21" max="21" width="12.00390625" style="5" bestFit="1" customWidth="1"/>
    <col min="22" max="22" width="18.57421875" style="5" hidden="1" customWidth="1"/>
    <col min="23" max="23" width="12.00390625" style="1" hidden="1" customWidth="1"/>
    <col min="24" max="24" width="15.00390625" style="4" bestFit="1" customWidth="1"/>
    <col min="25" max="16384" width="9.140625" style="4" customWidth="1"/>
  </cols>
  <sheetData>
    <row r="2" spans="4:23" ht="12.75">
      <c r="D2" s="71" t="s">
        <v>78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53"/>
      <c r="W2" s="4"/>
    </row>
    <row r="3" ht="12.75"/>
    <row r="4" spans="4:23" ht="12.75"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51"/>
      <c r="W4" s="4"/>
    </row>
    <row r="5" ht="12.75"/>
    <row r="6" ht="12.75"/>
    <row r="7" ht="12.75"/>
    <row r="8" ht="12.75"/>
    <row r="9" spans="1:23" ht="13.5">
      <c r="A9" s="72" t="s">
        <v>8</v>
      </c>
      <c r="B9" s="54" t="s">
        <v>35</v>
      </c>
      <c r="C9" s="74" t="s">
        <v>38</v>
      </c>
      <c r="D9" s="60" t="s">
        <v>9</v>
      </c>
      <c r="E9" s="69" t="s">
        <v>11</v>
      </c>
      <c r="F9" s="60" t="s">
        <v>44</v>
      </c>
      <c r="G9" s="60" t="s">
        <v>10</v>
      </c>
      <c r="H9" s="60" t="s">
        <v>31</v>
      </c>
      <c r="I9" s="70" t="s">
        <v>2</v>
      </c>
      <c r="J9" s="70" t="s">
        <v>1</v>
      </c>
      <c r="K9" s="70" t="s">
        <v>19</v>
      </c>
      <c r="L9" s="70" t="s">
        <v>20</v>
      </c>
      <c r="M9" s="70" t="s">
        <v>21</v>
      </c>
      <c r="N9" s="70" t="s">
        <v>22</v>
      </c>
      <c r="O9" s="70" t="s">
        <v>23</v>
      </c>
      <c r="P9" s="70" t="s">
        <v>24</v>
      </c>
      <c r="Q9" s="70" t="s">
        <v>25</v>
      </c>
      <c r="R9" s="70" t="s">
        <v>26</v>
      </c>
      <c r="S9" s="70" t="s">
        <v>27</v>
      </c>
      <c r="T9" s="70" t="s">
        <v>28</v>
      </c>
      <c r="U9" s="70" t="s">
        <v>3</v>
      </c>
      <c r="V9" s="60" t="s">
        <v>45</v>
      </c>
      <c r="W9" s="69" t="s">
        <v>33</v>
      </c>
    </row>
    <row r="10" spans="1:23" ht="13.5">
      <c r="A10" s="73"/>
      <c r="B10" s="54" t="s">
        <v>36</v>
      </c>
      <c r="C10" s="74"/>
      <c r="D10" s="60"/>
      <c r="E10" s="69"/>
      <c r="F10" s="60"/>
      <c r="G10" s="60"/>
      <c r="H10" s="6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60"/>
      <c r="W10" s="69"/>
    </row>
    <row r="11" spans="1:23" ht="13.5">
      <c r="A11" s="7"/>
      <c r="B11" s="7"/>
      <c r="C11" s="7"/>
      <c r="D11" s="8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8"/>
      <c r="W11" s="9"/>
    </row>
    <row r="12" spans="1:23" ht="13.5">
      <c r="A12" s="62" t="s">
        <v>4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</row>
    <row r="13" spans="1:23" ht="27">
      <c r="A13" s="18"/>
      <c r="B13" s="19" t="s">
        <v>37</v>
      </c>
      <c r="C13" s="19" t="s">
        <v>39</v>
      </c>
      <c r="D13" s="20" t="s">
        <v>70</v>
      </c>
      <c r="E13" s="21" t="s">
        <v>71</v>
      </c>
      <c r="F13" s="29">
        <v>43713</v>
      </c>
      <c r="G13" s="20" t="s">
        <v>29</v>
      </c>
      <c r="H13" s="29" t="s">
        <v>80</v>
      </c>
      <c r="I13" s="22">
        <v>451.35</v>
      </c>
      <c r="J13" s="22">
        <v>451.35</v>
      </c>
      <c r="K13" s="22">
        <v>451.35</v>
      </c>
      <c r="L13" s="22">
        <v>451.35</v>
      </c>
      <c r="M13" s="22">
        <v>451.35</v>
      </c>
      <c r="N13" s="22">
        <v>451.35</v>
      </c>
      <c r="O13" s="22">
        <v>451.35</v>
      </c>
      <c r="P13" s="22">
        <v>451.35</v>
      </c>
      <c r="Q13" s="22">
        <v>451.35</v>
      </c>
      <c r="R13" s="22">
        <v>465.75</v>
      </c>
      <c r="S13" s="22">
        <v>465.75</v>
      </c>
      <c r="T13" s="22">
        <v>465.75</v>
      </c>
      <c r="U13" s="12">
        <f aca="true" t="shared" si="0" ref="U13:U19">SUM(I13:T13)</f>
        <v>5459.4</v>
      </c>
      <c r="V13" s="31" t="s">
        <v>48</v>
      </c>
      <c r="W13" s="21" t="s">
        <v>34</v>
      </c>
    </row>
    <row r="14" spans="1:23" ht="27">
      <c r="A14" s="18"/>
      <c r="B14" s="19" t="s">
        <v>37</v>
      </c>
      <c r="C14" s="19" t="s">
        <v>39</v>
      </c>
      <c r="D14" s="20" t="s">
        <v>72</v>
      </c>
      <c r="E14" s="21" t="s">
        <v>73</v>
      </c>
      <c r="F14" s="29">
        <v>43753</v>
      </c>
      <c r="G14" s="20" t="s">
        <v>74</v>
      </c>
      <c r="H14" s="29">
        <v>44518</v>
      </c>
      <c r="I14" s="22">
        <v>499</v>
      </c>
      <c r="J14" s="22">
        <v>499</v>
      </c>
      <c r="K14" s="22">
        <v>499</v>
      </c>
      <c r="L14" s="22">
        <v>499</v>
      </c>
      <c r="M14" s="22">
        <v>499</v>
      </c>
      <c r="N14" s="22">
        <v>499</v>
      </c>
      <c r="O14" s="22">
        <v>499</v>
      </c>
      <c r="P14" s="22">
        <v>499</v>
      </c>
      <c r="Q14" s="22">
        <v>499</v>
      </c>
      <c r="R14" s="22">
        <v>499</v>
      </c>
      <c r="S14" s="22">
        <v>799</v>
      </c>
      <c r="T14" s="22">
        <v>799</v>
      </c>
      <c r="U14" s="12">
        <f t="shared" si="0"/>
        <v>6588</v>
      </c>
      <c r="V14" s="31" t="s">
        <v>75</v>
      </c>
      <c r="W14" s="21" t="s">
        <v>34</v>
      </c>
    </row>
    <row r="15" spans="1:25" ht="13.5">
      <c r="A15" s="18"/>
      <c r="B15" s="19" t="s">
        <v>37</v>
      </c>
      <c r="C15" s="19" t="s">
        <v>39</v>
      </c>
      <c r="D15" s="20" t="s">
        <v>83</v>
      </c>
      <c r="E15" s="21" t="s">
        <v>84</v>
      </c>
      <c r="F15" s="29">
        <v>43709</v>
      </c>
      <c r="G15" s="20" t="s">
        <v>85</v>
      </c>
      <c r="H15" s="29" t="s">
        <v>80</v>
      </c>
      <c r="I15" s="22">
        <v>1376.14</v>
      </c>
      <c r="J15" s="22">
        <v>1376.14</v>
      </c>
      <c r="K15" s="22">
        <v>1376.14</v>
      </c>
      <c r="L15" s="22">
        <v>1376.14</v>
      </c>
      <c r="M15" s="22">
        <v>1376.14</v>
      </c>
      <c r="N15" s="22">
        <v>1376.14</v>
      </c>
      <c r="O15" s="22">
        <v>1476.78</v>
      </c>
      <c r="P15" s="22">
        <v>1476.78</v>
      </c>
      <c r="Q15" s="22">
        <v>1476.78</v>
      </c>
      <c r="R15" s="22">
        <v>1476.78</v>
      </c>
      <c r="S15" s="22">
        <v>1476.78</v>
      </c>
      <c r="T15" s="22">
        <v>1476.78</v>
      </c>
      <c r="U15" s="12">
        <f t="shared" si="0"/>
        <v>17117.520000000004</v>
      </c>
      <c r="V15" s="31"/>
      <c r="W15" s="21"/>
      <c r="Y15" s="55"/>
    </row>
    <row r="16" spans="1:23" ht="13.5">
      <c r="A16" s="18"/>
      <c r="B16" s="19"/>
      <c r="C16" s="19"/>
      <c r="D16" s="20" t="s">
        <v>111</v>
      </c>
      <c r="E16" s="21" t="s">
        <v>112</v>
      </c>
      <c r="F16" s="29">
        <v>44098</v>
      </c>
      <c r="G16" s="20" t="s">
        <v>113</v>
      </c>
      <c r="H16" s="29">
        <v>44462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844.2</v>
      </c>
      <c r="R16" s="22">
        <v>844.2</v>
      </c>
      <c r="S16" s="22">
        <v>844.2</v>
      </c>
      <c r="T16" s="22">
        <v>844.2</v>
      </c>
      <c r="U16" s="12">
        <f t="shared" si="0"/>
        <v>3376.8</v>
      </c>
      <c r="V16" s="31"/>
      <c r="W16" s="21"/>
    </row>
    <row r="17" spans="1:23" ht="27">
      <c r="A17" s="11"/>
      <c r="B17" s="19" t="s">
        <v>79</v>
      </c>
      <c r="C17" s="19" t="s">
        <v>39</v>
      </c>
      <c r="D17" s="20" t="s">
        <v>43</v>
      </c>
      <c r="E17" s="21" t="s">
        <v>41</v>
      </c>
      <c r="F17" s="29">
        <v>43709</v>
      </c>
      <c r="G17" s="30" t="s">
        <v>42</v>
      </c>
      <c r="H17" s="29">
        <v>43973</v>
      </c>
      <c r="I17" s="22">
        <v>9250</v>
      </c>
      <c r="J17" s="22">
        <v>9250</v>
      </c>
      <c r="K17" s="22">
        <v>9250</v>
      </c>
      <c r="L17" s="22">
        <v>9250</v>
      </c>
      <c r="M17" s="22">
        <v>6783.33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12">
        <f t="shared" si="0"/>
        <v>43783.33</v>
      </c>
      <c r="V17" s="31" t="s">
        <v>46</v>
      </c>
      <c r="W17" s="21" t="s">
        <v>34</v>
      </c>
    </row>
    <row r="18" spans="1:23" ht="13.5">
      <c r="A18" s="11"/>
      <c r="B18" s="19"/>
      <c r="C18" s="19"/>
      <c r="D18" s="20" t="s">
        <v>100</v>
      </c>
      <c r="E18" s="21" t="s">
        <v>101</v>
      </c>
      <c r="F18" s="29">
        <v>44044</v>
      </c>
      <c r="G18" s="30" t="s">
        <v>102</v>
      </c>
      <c r="H18" s="29">
        <v>44378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680</v>
      </c>
      <c r="Q18" s="22">
        <v>680</v>
      </c>
      <c r="R18" s="22">
        <v>680</v>
      </c>
      <c r="S18" s="22">
        <v>680</v>
      </c>
      <c r="T18" s="22">
        <v>680</v>
      </c>
      <c r="U18" s="12">
        <f t="shared" si="0"/>
        <v>3400</v>
      </c>
      <c r="V18" s="31"/>
      <c r="W18" s="21"/>
    </row>
    <row r="19" spans="1:23" ht="13.5">
      <c r="A19" s="11"/>
      <c r="B19" s="19" t="s">
        <v>37</v>
      </c>
      <c r="C19" s="19" t="s">
        <v>39</v>
      </c>
      <c r="D19" s="20" t="s">
        <v>90</v>
      </c>
      <c r="E19" s="21" t="s">
        <v>91</v>
      </c>
      <c r="F19" s="29">
        <v>43955</v>
      </c>
      <c r="G19" s="30" t="s">
        <v>92</v>
      </c>
      <c r="H19" s="29">
        <v>44704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5875</v>
      </c>
      <c r="O19" s="22">
        <v>9542</v>
      </c>
      <c r="P19" s="22">
        <v>9542</v>
      </c>
      <c r="Q19" s="22">
        <v>9542</v>
      </c>
      <c r="R19" s="22">
        <v>9542</v>
      </c>
      <c r="S19" s="22">
        <v>9542</v>
      </c>
      <c r="T19" s="22">
        <v>7700</v>
      </c>
      <c r="U19" s="12">
        <f t="shared" si="0"/>
        <v>61285</v>
      </c>
      <c r="V19" s="31"/>
      <c r="W19" s="21"/>
    </row>
    <row r="20" spans="1:23" ht="13.5">
      <c r="A20" s="11"/>
      <c r="B20" s="60" t="s">
        <v>0</v>
      </c>
      <c r="C20" s="60"/>
      <c r="D20" s="60"/>
      <c r="E20" s="60"/>
      <c r="F20" s="60"/>
      <c r="G20" s="60"/>
      <c r="H20" s="60"/>
      <c r="I20" s="50">
        <f>SUM(I13:I19)</f>
        <v>11576.49</v>
      </c>
      <c r="J20" s="50">
        <f aca="true" t="shared" si="1" ref="J20:U20">SUM(J13:J19)</f>
        <v>11576.49</v>
      </c>
      <c r="K20" s="50">
        <f t="shared" si="1"/>
        <v>11576.49</v>
      </c>
      <c r="L20" s="50">
        <f t="shared" si="1"/>
        <v>11576.49</v>
      </c>
      <c r="M20" s="50">
        <f t="shared" si="1"/>
        <v>9109.82</v>
      </c>
      <c r="N20" s="50">
        <f t="shared" si="1"/>
        <v>8201.49</v>
      </c>
      <c r="O20" s="50">
        <f t="shared" si="1"/>
        <v>11969.130000000001</v>
      </c>
      <c r="P20" s="50">
        <f t="shared" si="1"/>
        <v>12649.130000000001</v>
      </c>
      <c r="Q20" s="50">
        <f t="shared" si="1"/>
        <v>13493.33</v>
      </c>
      <c r="R20" s="50">
        <f t="shared" si="1"/>
        <v>13507.73</v>
      </c>
      <c r="S20" s="50">
        <f t="shared" si="1"/>
        <v>13807.73</v>
      </c>
      <c r="T20" s="50">
        <f t="shared" si="1"/>
        <v>11965.73</v>
      </c>
      <c r="U20" s="50">
        <f t="shared" si="1"/>
        <v>141010.05</v>
      </c>
      <c r="V20" s="61"/>
      <c r="W20" s="61"/>
    </row>
    <row r="21" spans="1:23" ht="13.5">
      <c r="A21" s="13"/>
      <c r="B21" s="8"/>
      <c r="C21" s="8"/>
      <c r="D21" s="8"/>
      <c r="E21" s="8"/>
      <c r="F21" s="8"/>
      <c r="G21" s="8"/>
      <c r="H21" s="8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5"/>
      <c r="V21" s="14"/>
      <c r="W21" s="14"/>
    </row>
    <row r="22" spans="1:23" s="16" customFormat="1" ht="13.5">
      <c r="A22" s="62" t="s">
        <v>5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</row>
    <row r="23" spans="1:23" s="6" customFormat="1" ht="27">
      <c r="A23" s="18" t="s">
        <v>13</v>
      </c>
      <c r="B23" s="19" t="s">
        <v>79</v>
      </c>
      <c r="C23" s="33" t="s">
        <v>39</v>
      </c>
      <c r="D23" s="20" t="s">
        <v>103</v>
      </c>
      <c r="E23" s="37" t="s">
        <v>104</v>
      </c>
      <c r="F23" s="29">
        <v>44044</v>
      </c>
      <c r="G23" s="30" t="s">
        <v>59</v>
      </c>
      <c r="H23" s="29">
        <v>44408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3350</v>
      </c>
      <c r="Q23" s="38">
        <v>3350</v>
      </c>
      <c r="R23" s="38">
        <v>3350</v>
      </c>
      <c r="S23" s="38">
        <v>3350</v>
      </c>
      <c r="T23" s="38">
        <v>3350</v>
      </c>
      <c r="U23" s="12">
        <f>SUM(I23:T23)</f>
        <v>16750</v>
      </c>
      <c r="V23" s="31" t="s">
        <v>75</v>
      </c>
      <c r="W23" s="37" t="s">
        <v>34</v>
      </c>
    </row>
    <row r="24" spans="1:23" s="6" customFormat="1" ht="27">
      <c r="A24" s="18" t="s">
        <v>13</v>
      </c>
      <c r="B24" s="19" t="s">
        <v>79</v>
      </c>
      <c r="C24" s="33" t="s">
        <v>39</v>
      </c>
      <c r="D24" s="20" t="s">
        <v>57</v>
      </c>
      <c r="E24" s="37" t="s">
        <v>58</v>
      </c>
      <c r="F24" s="29">
        <v>43709</v>
      </c>
      <c r="G24" s="30" t="s">
        <v>59</v>
      </c>
      <c r="H24" s="29">
        <v>43982</v>
      </c>
      <c r="I24" s="38">
        <v>4065.7</v>
      </c>
      <c r="J24" s="38">
        <v>4065.7</v>
      </c>
      <c r="K24" s="38">
        <v>4065.7</v>
      </c>
      <c r="L24" s="38">
        <v>4065.7</v>
      </c>
      <c r="M24" s="38">
        <v>4065.7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/>
      <c r="U24" s="12">
        <f>SUM(I24:T24)</f>
        <v>20328.5</v>
      </c>
      <c r="V24" s="31" t="s">
        <v>75</v>
      </c>
      <c r="W24" s="37" t="s">
        <v>34</v>
      </c>
    </row>
    <row r="25" spans="1:23" ht="13.5">
      <c r="A25" s="11"/>
      <c r="B25" s="60" t="s">
        <v>0</v>
      </c>
      <c r="C25" s="60"/>
      <c r="D25" s="60"/>
      <c r="E25" s="60"/>
      <c r="F25" s="60"/>
      <c r="G25" s="60"/>
      <c r="H25" s="60"/>
      <c r="I25" s="50">
        <f aca="true" t="shared" si="2" ref="I25:U25">SUM(I23:I24)</f>
        <v>4065.7</v>
      </c>
      <c r="J25" s="50">
        <f t="shared" si="2"/>
        <v>4065.7</v>
      </c>
      <c r="K25" s="50">
        <f t="shared" si="2"/>
        <v>4065.7</v>
      </c>
      <c r="L25" s="50">
        <f t="shared" si="2"/>
        <v>4065.7</v>
      </c>
      <c r="M25" s="50">
        <f t="shared" si="2"/>
        <v>4065.7</v>
      </c>
      <c r="N25" s="50">
        <f t="shared" si="2"/>
        <v>0</v>
      </c>
      <c r="O25" s="50">
        <f t="shared" si="2"/>
        <v>0</v>
      </c>
      <c r="P25" s="50">
        <f t="shared" si="2"/>
        <v>3350</v>
      </c>
      <c r="Q25" s="50">
        <f t="shared" si="2"/>
        <v>3350</v>
      </c>
      <c r="R25" s="50">
        <f t="shared" si="2"/>
        <v>3350</v>
      </c>
      <c r="S25" s="50">
        <f t="shared" si="2"/>
        <v>3350</v>
      </c>
      <c r="T25" s="50">
        <f t="shared" si="2"/>
        <v>3350</v>
      </c>
      <c r="U25" s="50">
        <f t="shared" si="2"/>
        <v>37078.5</v>
      </c>
      <c r="V25" s="61"/>
      <c r="W25" s="61"/>
    </row>
    <row r="26" spans="1:23" s="16" customFormat="1" ht="13.5">
      <c r="A26" s="17"/>
      <c r="B26" s="8"/>
      <c r="C26" s="8"/>
      <c r="D26" s="8"/>
      <c r="E26" s="8"/>
      <c r="F26" s="8"/>
      <c r="G26" s="8"/>
      <c r="H26" s="8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5"/>
      <c r="V26" s="15"/>
      <c r="W26" s="10"/>
    </row>
    <row r="27" spans="1:23" s="16" customFormat="1" ht="13.5">
      <c r="A27" s="68" t="s">
        <v>15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</row>
    <row r="28" spans="1:23" ht="30" customHeight="1">
      <c r="A28" s="11"/>
      <c r="B28" s="19" t="s">
        <v>79</v>
      </c>
      <c r="C28" s="19" t="s">
        <v>39</v>
      </c>
      <c r="D28" s="20" t="s">
        <v>50</v>
      </c>
      <c r="E28" s="21" t="s">
        <v>51</v>
      </c>
      <c r="F28" s="29">
        <v>43709</v>
      </c>
      <c r="G28" s="20" t="s">
        <v>52</v>
      </c>
      <c r="H28" s="29">
        <v>43890</v>
      </c>
      <c r="I28" s="22">
        <v>9200</v>
      </c>
      <c r="J28" s="22">
        <v>9200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12">
        <f>SUM(I28:T28)</f>
        <v>18400</v>
      </c>
      <c r="V28" s="31" t="s">
        <v>46</v>
      </c>
      <c r="W28" s="21" t="s">
        <v>34</v>
      </c>
    </row>
    <row r="29" spans="1:23" ht="30" customHeight="1">
      <c r="A29" s="11"/>
      <c r="B29" s="19" t="s">
        <v>37</v>
      </c>
      <c r="C29" s="19" t="s">
        <v>39</v>
      </c>
      <c r="D29" s="20" t="s">
        <v>82</v>
      </c>
      <c r="E29" s="21" t="s">
        <v>81</v>
      </c>
      <c r="F29" s="29">
        <v>43891</v>
      </c>
      <c r="G29" s="20" t="s">
        <v>52</v>
      </c>
      <c r="H29" s="29">
        <v>44256</v>
      </c>
      <c r="I29" s="22">
        <v>0</v>
      </c>
      <c r="J29" s="22">
        <v>0</v>
      </c>
      <c r="K29" s="22">
        <v>11960</v>
      </c>
      <c r="L29" s="22">
        <v>9200</v>
      </c>
      <c r="M29" s="22">
        <v>6440</v>
      </c>
      <c r="N29" s="22">
        <v>9200</v>
      </c>
      <c r="O29" s="22">
        <v>9200</v>
      </c>
      <c r="P29" s="22">
        <v>9200</v>
      </c>
      <c r="Q29" s="22">
        <v>9430.1</v>
      </c>
      <c r="R29" s="22">
        <v>9200</v>
      </c>
      <c r="S29" s="22">
        <v>14720</v>
      </c>
      <c r="T29" s="22">
        <v>9200</v>
      </c>
      <c r="U29" s="12">
        <f>SUM(I29:T29)</f>
        <v>97750.1</v>
      </c>
      <c r="V29" s="31" t="s">
        <v>46</v>
      </c>
      <c r="W29" s="21" t="s">
        <v>34</v>
      </c>
    </row>
    <row r="30" spans="1:23" ht="30" customHeight="1">
      <c r="A30" s="11"/>
      <c r="B30" s="19" t="s">
        <v>37</v>
      </c>
      <c r="C30" s="19" t="s">
        <v>39</v>
      </c>
      <c r="D30" s="20" t="s">
        <v>53</v>
      </c>
      <c r="E30" s="21" t="s">
        <v>54</v>
      </c>
      <c r="F30" s="29">
        <v>43709</v>
      </c>
      <c r="G30" s="20" t="s">
        <v>52</v>
      </c>
      <c r="H30" s="29">
        <v>44196</v>
      </c>
      <c r="I30" s="22">
        <v>26125</v>
      </c>
      <c r="J30" s="22">
        <v>22000</v>
      </c>
      <c r="K30" s="22">
        <v>25300</v>
      </c>
      <c r="L30" s="22">
        <v>19250</v>
      </c>
      <c r="M30" s="22">
        <v>22000</v>
      </c>
      <c r="N30" s="22">
        <v>22000</v>
      </c>
      <c r="O30" s="22">
        <v>28050</v>
      </c>
      <c r="P30" s="22">
        <v>24245.83</v>
      </c>
      <c r="Q30" s="22">
        <v>27912.5</v>
      </c>
      <c r="R30" s="22">
        <v>27500</v>
      </c>
      <c r="S30" s="22">
        <v>30250</v>
      </c>
      <c r="T30" s="22">
        <v>16500</v>
      </c>
      <c r="U30" s="12">
        <f>SUM(I30:T30)</f>
        <v>291133.33</v>
      </c>
      <c r="V30" s="31" t="s">
        <v>46</v>
      </c>
      <c r="W30" s="21" t="s">
        <v>34</v>
      </c>
    </row>
    <row r="31" spans="1:23" ht="13.5">
      <c r="A31" s="11"/>
      <c r="B31" s="60" t="s">
        <v>0</v>
      </c>
      <c r="C31" s="60"/>
      <c r="D31" s="60"/>
      <c r="E31" s="60"/>
      <c r="F31" s="60"/>
      <c r="G31" s="60"/>
      <c r="H31" s="60"/>
      <c r="I31" s="50">
        <f aca="true" t="shared" si="3" ref="I31:T31">SUM(I28:I30)</f>
        <v>35325</v>
      </c>
      <c r="J31" s="50">
        <f t="shared" si="3"/>
        <v>31200</v>
      </c>
      <c r="K31" s="50">
        <f t="shared" si="3"/>
        <v>37260</v>
      </c>
      <c r="L31" s="50">
        <f t="shared" si="3"/>
        <v>28450</v>
      </c>
      <c r="M31" s="50">
        <f t="shared" si="3"/>
        <v>28440</v>
      </c>
      <c r="N31" s="50">
        <f t="shared" si="3"/>
        <v>31200</v>
      </c>
      <c r="O31" s="50">
        <f t="shared" si="3"/>
        <v>37250</v>
      </c>
      <c r="P31" s="50">
        <f t="shared" si="3"/>
        <v>33445.83</v>
      </c>
      <c r="Q31" s="50">
        <f t="shared" si="3"/>
        <v>37342.6</v>
      </c>
      <c r="R31" s="50">
        <f t="shared" si="3"/>
        <v>36700</v>
      </c>
      <c r="S31" s="50">
        <f t="shared" si="3"/>
        <v>44970</v>
      </c>
      <c r="T31" s="50">
        <f t="shared" si="3"/>
        <v>25700</v>
      </c>
      <c r="U31" s="12">
        <f>SUM(I31:T31)</f>
        <v>407283.43</v>
      </c>
      <c r="V31" s="61"/>
      <c r="W31" s="61"/>
    </row>
    <row r="32" spans="1:23" ht="13.5">
      <c r="A32" s="24"/>
      <c r="B32" s="25"/>
      <c r="C32" s="25"/>
      <c r="D32" s="25"/>
      <c r="E32" s="25"/>
      <c r="F32" s="25"/>
      <c r="G32" s="25"/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7"/>
      <c r="V32" s="27"/>
      <c r="W32" s="28"/>
    </row>
    <row r="33" spans="1:23" ht="13.5">
      <c r="A33" s="17"/>
      <c r="B33" s="8"/>
      <c r="C33" s="8"/>
      <c r="D33" s="8"/>
      <c r="E33" s="8"/>
      <c r="F33" s="8"/>
      <c r="G33" s="8"/>
      <c r="H33" s="8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5"/>
      <c r="V33" s="15"/>
      <c r="W33" s="10"/>
    </row>
    <row r="34" spans="1:23" s="16" customFormat="1" ht="13.5">
      <c r="A34" s="62" t="s">
        <v>86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</row>
    <row r="35" spans="1:23" ht="41.25">
      <c r="A35" s="11"/>
      <c r="B35" s="19" t="s">
        <v>37</v>
      </c>
      <c r="C35" s="19" t="s">
        <v>39</v>
      </c>
      <c r="D35" s="20" t="s">
        <v>87</v>
      </c>
      <c r="E35" s="21" t="s">
        <v>88</v>
      </c>
      <c r="F35" s="29">
        <v>43957</v>
      </c>
      <c r="G35" s="30" t="s">
        <v>89</v>
      </c>
      <c r="H35" s="29">
        <v>44321</v>
      </c>
      <c r="I35" s="22">
        <v>0</v>
      </c>
      <c r="J35" s="22">
        <v>0</v>
      </c>
      <c r="K35" s="22">
        <v>0</v>
      </c>
      <c r="L35" s="22">
        <v>0</v>
      </c>
      <c r="M35" s="22">
        <v>1500</v>
      </c>
      <c r="N35" s="22">
        <v>1500</v>
      </c>
      <c r="O35" s="22">
        <v>1500</v>
      </c>
      <c r="P35" s="22">
        <v>1500</v>
      </c>
      <c r="Q35" s="22">
        <v>1500</v>
      </c>
      <c r="R35" s="22">
        <v>1500</v>
      </c>
      <c r="S35" s="22">
        <v>1500</v>
      </c>
      <c r="T35" s="22">
        <v>1500</v>
      </c>
      <c r="U35" s="12">
        <f>SUM(I35:T35)</f>
        <v>12000</v>
      </c>
      <c r="V35" s="31" t="s">
        <v>76</v>
      </c>
      <c r="W35" s="21" t="s">
        <v>34</v>
      </c>
    </row>
    <row r="36" spans="1:23" ht="13.5">
      <c r="A36" s="11"/>
      <c r="B36" s="60" t="s">
        <v>0</v>
      </c>
      <c r="C36" s="60"/>
      <c r="D36" s="60"/>
      <c r="E36" s="60"/>
      <c r="F36" s="60"/>
      <c r="G36" s="60"/>
      <c r="H36" s="60"/>
      <c r="I36" s="50">
        <f aca="true" t="shared" si="4" ref="I36:T36">SUM(I35:I35)</f>
        <v>0</v>
      </c>
      <c r="J36" s="50">
        <f t="shared" si="4"/>
        <v>0</v>
      </c>
      <c r="K36" s="50">
        <f t="shared" si="4"/>
        <v>0</v>
      </c>
      <c r="L36" s="50">
        <f t="shared" si="4"/>
        <v>0</v>
      </c>
      <c r="M36" s="50">
        <f t="shared" si="4"/>
        <v>1500</v>
      </c>
      <c r="N36" s="50">
        <f t="shared" si="4"/>
        <v>1500</v>
      </c>
      <c r="O36" s="50">
        <f t="shared" si="4"/>
        <v>1500</v>
      </c>
      <c r="P36" s="50">
        <f t="shared" si="4"/>
        <v>1500</v>
      </c>
      <c r="Q36" s="50">
        <f t="shared" si="4"/>
        <v>1500</v>
      </c>
      <c r="R36" s="50">
        <f t="shared" si="4"/>
        <v>1500</v>
      </c>
      <c r="S36" s="50">
        <f t="shared" si="4"/>
        <v>1500</v>
      </c>
      <c r="T36" s="50">
        <f t="shared" si="4"/>
        <v>1500</v>
      </c>
      <c r="U36" s="12">
        <f>SUM(I36:T36)</f>
        <v>12000</v>
      </c>
      <c r="V36" s="61"/>
      <c r="W36" s="61"/>
    </row>
    <row r="37" spans="1:23" ht="13.5">
      <c r="A37" s="17"/>
      <c r="B37" s="8"/>
      <c r="C37" s="8"/>
      <c r="D37" s="8"/>
      <c r="E37" s="8"/>
      <c r="F37" s="8"/>
      <c r="G37" s="8"/>
      <c r="H37" s="8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5"/>
      <c r="V37" s="15"/>
      <c r="W37" s="10"/>
    </row>
    <row r="38" spans="1:23" s="16" customFormat="1" ht="13.5">
      <c r="A38" s="62" t="s">
        <v>62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</row>
    <row r="39" spans="1:23" ht="41.25">
      <c r="A39" s="11"/>
      <c r="B39" s="19" t="s">
        <v>37</v>
      </c>
      <c r="C39" s="19" t="s">
        <v>39</v>
      </c>
      <c r="D39" s="20" t="s">
        <v>63</v>
      </c>
      <c r="E39" s="21" t="s">
        <v>64</v>
      </c>
      <c r="F39" s="29">
        <v>43831</v>
      </c>
      <c r="G39" s="30" t="s">
        <v>65</v>
      </c>
      <c r="H39" s="29">
        <v>44196</v>
      </c>
      <c r="I39" s="22">
        <v>0</v>
      </c>
      <c r="J39" s="22">
        <v>0</v>
      </c>
      <c r="K39" s="22">
        <v>6278.2</v>
      </c>
      <c r="L39" s="22">
        <v>0</v>
      </c>
      <c r="M39" s="22">
        <v>5583.4</v>
      </c>
      <c r="N39" s="22">
        <v>12155.6</v>
      </c>
      <c r="O39" s="22">
        <v>0</v>
      </c>
      <c r="P39" s="22">
        <f>2000+8279.3+6631.6</f>
        <v>16910.9</v>
      </c>
      <c r="Q39" s="22">
        <v>0</v>
      </c>
      <c r="R39" s="22">
        <v>0</v>
      </c>
      <c r="S39" s="22">
        <v>27637.45</v>
      </c>
      <c r="T39" s="22">
        <v>76965.8</v>
      </c>
      <c r="U39" s="12">
        <f>SUM(I39:T39)</f>
        <v>145531.35</v>
      </c>
      <c r="V39" s="31" t="s">
        <v>76</v>
      </c>
      <c r="W39" s="21" t="s">
        <v>34</v>
      </c>
    </row>
    <row r="40" spans="1:23" ht="13.5">
      <c r="A40" s="11"/>
      <c r="B40" s="60" t="s">
        <v>0</v>
      </c>
      <c r="C40" s="60"/>
      <c r="D40" s="60"/>
      <c r="E40" s="60"/>
      <c r="F40" s="60"/>
      <c r="G40" s="60"/>
      <c r="H40" s="60"/>
      <c r="I40" s="50">
        <f aca="true" t="shared" si="5" ref="I40:T40">SUM(I39:I39)</f>
        <v>0</v>
      </c>
      <c r="J40" s="50">
        <f t="shared" si="5"/>
        <v>0</v>
      </c>
      <c r="K40" s="50">
        <f t="shared" si="5"/>
        <v>6278.2</v>
      </c>
      <c r="L40" s="50">
        <f t="shared" si="5"/>
        <v>0</v>
      </c>
      <c r="M40" s="50">
        <f t="shared" si="5"/>
        <v>5583.4</v>
      </c>
      <c r="N40" s="50">
        <f t="shared" si="5"/>
        <v>12155.6</v>
      </c>
      <c r="O40" s="50">
        <f t="shared" si="5"/>
        <v>0</v>
      </c>
      <c r="P40" s="50">
        <f t="shared" si="5"/>
        <v>16910.9</v>
      </c>
      <c r="Q40" s="50">
        <f t="shared" si="5"/>
        <v>0</v>
      </c>
      <c r="R40" s="50">
        <f t="shared" si="5"/>
        <v>0</v>
      </c>
      <c r="S40" s="50">
        <f t="shared" si="5"/>
        <v>27637.45</v>
      </c>
      <c r="T40" s="50">
        <f t="shared" si="5"/>
        <v>76965.8</v>
      </c>
      <c r="U40" s="12">
        <f>SUM(I40:T40)</f>
        <v>145531.35</v>
      </c>
      <c r="V40" s="61"/>
      <c r="W40" s="61"/>
    </row>
    <row r="41" spans="1:23" ht="13.5">
      <c r="A41" s="24"/>
      <c r="B41" s="25"/>
      <c r="C41" s="25"/>
      <c r="D41" s="25"/>
      <c r="E41" s="25"/>
      <c r="F41" s="25"/>
      <c r="G41" s="25"/>
      <c r="H41" s="25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7"/>
      <c r="V41" s="27"/>
      <c r="W41" s="28"/>
    </row>
    <row r="42" spans="1:23" s="16" customFormat="1" ht="13.5">
      <c r="A42" s="62" t="s">
        <v>105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</row>
    <row r="43" spans="1:23" ht="41.25">
      <c r="A43" s="11"/>
      <c r="B43" s="19" t="s">
        <v>37</v>
      </c>
      <c r="C43" s="19" t="s">
        <v>39</v>
      </c>
      <c r="D43" s="20" t="s">
        <v>106</v>
      </c>
      <c r="E43" s="21" t="s">
        <v>107</v>
      </c>
      <c r="F43" s="29">
        <v>44044</v>
      </c>
      <c r="G43" s="30" t="s">
        <v>108</v>
      </c>
      <c r="H43" s="29">
        <v>44408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215</v>
      </c>
      <c r="R43" s="22">
        <v>215</v>
      </c>
      <c r="S43" s="22">
        <v>215</v>
      </c>
      <c r="T43" s="22">
        <v>215</v>
      </c>
      <c r="U43" s="12">
        <f>SUM(I43:T43)</f>
        <v>860</v>
      </c>
      <c r="V43" s="31" t="s">
        <v>76</v>
      </c>
      <c r="W43" s="21" t="s">
        <v>34</v>
      </c>
    </row>
    <row r="44" spans="1:23" ht="13.5">
      <c r="A44" s="11"/>
      <c r="B44" s="60" t="s">
        <v>0</v>
      </c>
      <c r="C44" s="60"/>
      <c r="D44" s="60"/>
      <c r="E44" s="60"/>
      <c r="F44" s="60"/>
      <c r="G44" s="60"/>
      <c r="H44" s="60"/>
      <c r="I44" s="50">
        <f aca="true" t="shared" si="6" ref="I44:T44">SUM(I43:I43)</f>
        <v>0</v>
      </c>
      <c r="J44" s="50">
        <f t="shared" si="6"/>
        <v>0</v>
      </c>
      <c r="K44" s="50">
        <f t="shared" si="6"/>
        <v>0</v>
      </c>
      <c r="L44" s="50">
        <f t="shared" si="6"/>
        <v>0</v>
      </c>
      <c r="M44" s="50">
        <f t="shared" si="6"/>
        <v>0</v>
      </c>
      <c r="N44" s="50">
        <f t="shared" si="6"/>
        <v>0</v>
      </c>
      <c r="O44" s="50">
        <f t="shared" si="6"/>
        <v>0</v>
      </c>
      <c r="P44" s="50">
        <f t="shared" si="6"/>
        <v>0</v>
      </c>
      <c r="Q44" s="50">
        <f t="shared" si="6"/>
        <v>215</v>
      </c>
      <c r="R44" s="50">
        <f t="shared" si="6"/>
        <v>215</v>
      </c>
      <c r="S44" s="50">
        <f t="shared" si="6"/>
        <v>215</v>
      </c>
      <c r="T44" s="50">
        <f t="shared" si="6"/>
        <v>215</v>
      </c>
      <c r="U44" s="12">
        <f>SUM(I44:T44)</f>
        <v>860</v>
      </c>
      <c r="V44" s="61"/>
      <c r="W44" s="61"/>
    </row>
    <row r="45" spans="1:23" ht="13.5">
      <c r="A45" s="17"/>
      <c r="B45" s="8"/>
      <c r="C45" s="8"/>
      <c r="D45" s="8"/>
      <c r="E45" s="8"/>
      <c r="F45" s="8"/>
      <c r="G45" s="8"/>
      <c r="H45" s="8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5"/>
      <c r="V45" s="15"/>
      <c r="W45" s="10"/>
    </row>
    <row r="46" spans="1:23" s="16" customFormat="1" ht="13.5">
      <c r="A46" s="62" t="s">
        <v>6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</row>
    <row r="47" spans="1:23" ht="27">
      <c r="A47" s="11"/>
      <c r="B47" s="19" t="s">
        <v>37</v>
      </c>
      <c r="C47" s="19" t="s">
        <v>39</v>
      </c>
      <c r="D47" s="20" t="s">
        <v>114</v>
      </c>
      <c r="E47" s="21" t="s">
        <v>32</v>
      </c>
      <c r="F47" s="29">
        <v>43801</v>
      </c>
      <c r="G47" s="30" t="s">
        <v>12</v>
      </c>
      <c r="H47" s="29">
        <v>44166</v>
      </c>
      <c r="I47" s="22">
        <v>636.25</v>
      </c>
      <c r="J47" s="22">
        <v>636.25</v>
      </c>
      <c r="K47" s="22">
        <v>636.25</v>
      </c>
      <c r="L47" s="22">
        <v>636.25</v>
      </c>
      <c r="M47" s="22">
        <v>636.25</v>
      </c>
      <c r="N47" s="22">
        <v>636.25</v>
      </c>
      <c r="O47" s="22">
        <v>636.25</v>
      </c>
      <c r="P47" s="22">
        <v>636.25</v>
      </c>
      <c r="Q47" s="22">
        <v>636.25</v>
      </c>
      <c r="R47" s="22">
        <v>636.25</v>
      </c>
      <c r="S47" s="22">
        <v>636.25</v>
      </c>
      <c r="T47" s="22">
        <v>636.25</v>
      </c>
      <c r="U47" s="12">
        <f>SUM(I47:T47)</f>
        <v>7635</v>
      </c>
      <c r="V47" s="31" t="s">
        <v>47</v>
      </c>
      <c r="W47" s="21" t="s">
        <v>34</v>
      </c>
    </row>
    <row r="48" spans="1:23" ht="13.5">
      <c r="A48" s="11"/>
      <c r="B48" s="19" t="s">
        <v>37</v>
      </c>
      <c r="C48" s="19" t="s">
        <v>39</v>
      </c>
      <c r="D48" s="20" t="s">
        <v>93</v>
      </c>
      <c r="E48" s="21" t="s">
        <v>94</v>
      </c>
      <c r="F48" s="29">
        <v>43983</v>
      </c>
      <c r="G48" s="30" t="s">
        <v>95</v>
      </c>
      <c r="H48" s="29">
        <v>44072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8625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/>
      <c r="U48" s="12">
        <f>SUM(I48:T48)</f>
        <v>8625</v>
      </c>
      <c r="V48" s="31"/>
      <c r="W48" s="21"/>
    </row>
    <row r="49" spans="1:23" ht="13.5">
      <c r="A49" s="60" t="s">
        <v>0</v>
      </c>
      <c r="B49" s="60"/>
      <c r="C49" s="60"/>
      <c r="D49" s="60"/>
      <c r="E49" s="60"/>
      <c r="F49" s="60"/>
      <c r="G49" s="60"/>
      <c r="H49" s="60"/>
      <c r="I49" s="50">
        <f>SUM(I47:I48)</f>
        <v>636.25</v>
      </c>
      <c r="J49" s="50">
        <f aca="true" t="shared" si="7" ref="J49:U49">SUM(J47:J48)</f>
        <v>636.25</v>
      </c>
      <c r="K49" s="50">
        <f t="shared" si="7"/>
        <v>636.25</v>
      </c>
      <c r="L49" s="50">
        <f t="shared" si="7"/>
        <v>636.25</v>
      </c>
      <c r="M49" s="50">
        <f t="shared" si="7"/>
        <v>636.25</v>
      </c>
      <c r="N49" s="50">
        <f t="shared" si="7"/>
        <v>9261.25</v>
      </c>
      <c r="O49" s="50">
        <f t="shared" si="7"/>
        <v>636.25</v>
      </c>
      <c r="P49" s="50">
        <f t="shared" si="7"/>
        <v>636.25</v>
      </c>
      <c r="Q49" s="50">
        <f t="shared" si="7"/>
        <v>636.25</v>
      </c>
      <c r="R49" s="50">
        <f t="shared" si="7"/>
        <v>636.25</v>
      </c>
      <c r="S49" s="50">
        <f t="shared" si="7"/>
        <v>636.25</v>
      </c>
      <c r="T49" s="50">
        <f t="shared" si="7"/>
        <v>636.25</v>
      </c>
      <c r="U49" s="50">
        <f t="shared" si="7"/>
        <v>16260</v>
      </c>
      <c r="V49" s="61"/>
      <c r="W49" s="61"/>
    </row>
    <row r="50" spans="1:23" ht="13.5">
      <c r="A50" s="17"/>
      <c r="B50" s="8"/>
      <c r="C50" s="8"/>
      <c r="D50" s="8"/>
      <c r="E50" s="8"/>
      <c r="F50" s="8"/>
      <c r="G50" s="8"/>
      <c r="H50" s="8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5"/>
      <c r="V50" s="15"/>
      <c r="W50" s="10"/>
    </row>
    <row r="51" spans="1:23" s="16" customFormat="1" ht="13.5">
      <c r="A51" s="62" t="s">
        <v>96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</row>
    <row r="52" spans="1:23" ht="41.25">
      <c r="A52" s="11"/>
      <c r="B52" s="19" t="s">
        <v>37</v>
      </c>
      <c r="C52" s="19" t="s">
        <v>39</v>
      </c>
      <c r="D52" s="20" t="s">
        <v>97</v>
      </c>
      <c r="E52" s="21" t="s">
        <v>98</v>
      </c>
      <c r="F52" s="29">
        <v>43955</v>
      </c>
      <c r="G52" s="30" t="s">
        <v>99</v>
      </c>
      <c r="H52" s="29">
        <v>44043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945</v>
      </c>
      <c r="P52" s="22">
        <v>0</v>
      </c>
      <c r="Q52" s="22">
        <v>0</v>
      </c>
      <c r="R52" s="22">
        <v>0</v>
      </c>
      <c r="S52" s="22"/>
      <c r="T52" s="22"/>
      <c r="U52" s="12">
        <f>SUM(I52:T52)</f>
        <v>945</v>
      </c>
      <c r="V52" s="31" t="s">
        <v>76</v>
      </c>
      <c r="W52" s="21" t="s">
        <v>34</v>
      </c>
    </row>
    <row r="53" spans="1:23" ht="13.5">
      <c r="A53" s="11"/>
      <c r="B53" s="19"/>
      <c r="C53" s="19"/>
      <c r="D53" s="20" t="s">
        <v>109</v>
      </c>
      <c r="E53" s="21" t="s">
        <v>94</v>
      </c>
      <c r="F53" s="29">
        <v>44075</v>
      </c>
      <c r="G53" s="30" t="s">
        <v>110</v>
      </c>
      <c r="H53" s="29">
        <v>44439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10000</v>
      </c>
      <c r="R53" s="22">
        <v>10000</v>
      </c>
      <c r="S53" s="22">
        <v>10000</v>
      </c>
      <c r="T53" s="22">
        <v>10000</v>
      </c>
      <c r="U53" s="12">
        <f>SUM(I53:T53)</f>
        <v>40000</v>
      </c>
      <c r="V53" s="31"/>
      <c r="W53" s="21"/>
    </row>
    <row r="54" spans="1:23" ht="13.5">
      <c r="A54" s="11"/>
      <c r="B54" s="60" t="s">
        <v>0</v>
      </c>
      <c r="C54" s="60"/>
      <c r="D54" s="60"/>
      <c r="E54" s="60"/>
      <c r="F54" s="60"/>
      <c r="G54" s="60"/>
      <c r="H54" s="60"/>
      <c r="I54" s="50">
        <f>SUM(I52:I53)</f>
        <v>0</v>
      </c>
      <c r="J54" s="50">
        <f aca="true" t="shared" si="8" ref="J54:S54">SUM(J52:J53)</f>
        <v>0</v>
      </c>
      <c r="K54" s="50">
        <f t="shared" si="8"/>
        <v>0</v>
      </c>
      <c r="L54" s="50">
        <f t="shared" si="8"/>
        <v>0</v>
      </c>
      <c r="M54" s="50">
        <f t="shared" si="8"/>
        <v>0</v>
      </c>
      <c r="N54" s="50">
        <f t="shared" si="8"/>
        <v>0</v>
      </c>
      <c r="O54" s="50">
        <f t="shared" si="8"/>
        <v>945</v>
      </c>
      <c r="P54" s="50">
        <f t="shared" si="8"/>
        <v>0</v>
      </c>
      <c r="Q54" s="50">
        <f t="shared" si="8"/>
        <v>10000</v>
      </c>
      <c r="R54" s="50">
        <f t="shared" si="8"/>
        <v>10000</v>
      </c>
      <c r="S54" s="50">
        <f t="shared" si="8"/>
        <v>10000</v>
      </c>
      <c r="T54" s="50">
        <f>SUM(T52:T52)</f>
        <v>0</v>
      </c>
      <c r="U54" s="12">
        <f>SUM(I54:T54)</f>
        <v>30945</v>
      </c>
      <c r="V54" s="61"/>
      <c r="W54" s="61"/>
    </row>
    <row r="55" spans="1:23" ht="13.5">
      <c r="A55" s="24"/>
      <c r="B55" s="25"/>
      <c r="C55" s="25"/>
      <c r="D55" s="25"/>
      <c r="E55" s="25"/>
      <c r="F55" s="25"/>
      <c r="G55" s="25"/>
      <c r="H55" s="25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7"/>
      <c r="V55" s="27"/>
      <c r="W55" s="28"/>
    </row>
    <row r="56" spans="1:23" s="16" customFormat="1" ht="13.5">
      <c r="A56" s="62" t="s">
        <v>7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</row>
    <row r="57" spans="1:23" ht="27">
      <c r="A57" s="44"/>
      <c r="B57" s="19" t="s">
        <v>37</v>
      </c>
      <c r="C57" s="19" t="s">
        <v>40</v>
      </c>
      <c r="D57" s="20" t="s">
        <v>55</v>
      </c>
      <c r="E57" s="21" t="s">
        <v>56</v>
      </c>
      <c r="F57" s="29">
        <v>43738</v>
      </c>
      <c r="G57" s="30" t="s">
        <v>30</v>
      </c>
      <c r="H57" s="29" t="s">
        <v>80</v>
      </c>
      <c r="I57" s="22">
        <v>241</v>
      </c>
      <c r="J57" s="22">
        <v>241</v>
      </c>
      <c r="K57" s="22">
        <v>241</v>
      </c>
      <c r="L57" s="22">
        <v>241</v>
      </c>
      <c r="M57" s="22">
        <v>241</v>
      </c>
      <c r="N57" s="22">
        <v>241</v>
      </c>
      <c r="O57" s="22">
        <v>241</v>
      </c>
      <c r="P57" s="22">
        <v>241</v>
      </c>
      <c r="Q57" s="22">
        <v>241</v>
      </c>
      <c r="R57" s="22">
        <v>241</v>
      </c>
      <c r="S57" s="22">
        <v>241</v>
      </c>
      <c r="T57" s="22">
        <v>241</v>
      </c>
      <c r="U57" s="12">
        <f>SUM(I57:T57)</f>
        <v>2892</v>
      </c>
      <c r="V57" s="31" t="s">
        <v>77</v>
      </c>
      <c r="W57" s="21" t="s">
        <v>34</v>
      </c>
    </row>
    <row r="58" spans="1:23" ht="27">
      <c r="A58" s="45"/>
      <c r="B58" s="19" t="s">
        <v>79</v>
      </c>
      <c r="C58" s="19" t="s">
        <v>66</v>
      </c>
      <c r="D58" s="20" t="s">
        <v>67</v>
      </c>
      <c r="E58" s="21" t="s">
        <v>68</v>
      </c>
      <c r="F58" s="29">
        <v>43709</v>
      </c>
      <c r="G58" s="30" t="s">
        <v>69</v>
      </c>
      <c r="H58" s="29">
        <v>44196</v>
      </c>
      <c r="I58" s="22">
        <v>76</v>
      </c>
      <c r="J58" s="22">
        <v>676</v>
      </c>
      <c r="K58" s="22">
        <v>40</v>
      </c>
      <c r="L58" s="22">
        <v>40</v>
      </c>
      <c r="M58" s="22">
        <v>0</v>
      </c>
      <c r="N58" s="22">
        <v>0</v>
      </c>
      <c r="O58" s="22">
        <v>0</v>
      </c>
      <c r="P58" s="22">
        <v>401</v>
      </c>
      <c r="Q58" s="22">
        <v>0</v>
      </c>
      <c r="R58" s="22">
        <v>284</v>
      </c>
      <c r="S58" s="22">
        <v>658</v>
      </c>
      <c r="T58" s="22">
        <v>510</v>
      </c>
      <c r="U58" s="12">
        <f>SUM(I58:T58)</f>
        <v>2685</v>
      </c>
      <c r="V58" s="31" t="s">
        <v>46</v>
      </c>
      <c r="W58" s="21" t="s">
        <v>34</v>
      </c>
    </row>
    <row r="59" spans="1:23" ht="13.5">
      <c r="A59" s="11"/>
      <c r="B59" s="60" t="s">
        <v>0</v>
      </c>
      <c r="C59" s="60"/>
      <c r="D59" s="60"/>
      <c r="E59" s="60"/>
      <c r="F59" s="60"/>
      <c r="G59" s="60"/>
      <c r="H59" s="60"/>
      <c r="I59" s="50">
        <f aca="true" t="shared" si="9" ref="I59:T59">SUM(I57:I58)</f>
        <v>317</v>
      </c>
      <c r="J59" s="50">
        <f t="shared" si="9"/>
        <v>917</v>
      </c>
      <c r="K59" s="50">
        <f t="shared" si="9"/>
        <v>281</v>
      </c>
      <c r="L59" s="50">
        <f t="shared" si="9"/>
        <v>281</v>
      </c>
      <c r="M59" s="50">
        <f t="shared" si="9"/>
        <v>241</v>
      </c>
      <c r="N59" s="50">
        <f t="shared" si="9"/>
        <v>241</v>
      </c>
      <c r="O59" s="50">
        <f t="shared" si="9"/>
        <v>241</v>
      </c>
      <c r="P59" s="50">
        <f t="shared" si="9"/>
        <v>642</v>
      </c>
      <c r="Q59" s="50">
        <f t="shared" si="9"/>
        <v>241</v>
      </c>
      <c r="R59" s="50">
        <f t="shared" si="9"/>
        <v>525</v>
      </c>
      <c r="S59" s="50">
        <f t="shared" si="9"/>
        <v>899</v>
      </c>
      <c r="T59" s="50">
        <f t="shared" si="9"/>
        <v>751</v>
      </c>
      <c r="U59" s="12">
        <f>SUM(I59:T59)</f>
        <v>5577</v>
      </c>
      <c r="V59" s="61"/>
      <c r="W59" s="61"/>
    </row>
    <row r="60" spans="1:23" ht="13.5">
      <c r="A60" s="24"/>
      <c r="B60" s="34"/>
      <c r="C60" s="34"/>
      <c r="D60" s="35"/>
      <c r="E60" s="32"/>
      <c r="F60" s="32"/>
      <c r="G60" s="36"/>
      <c r="H60" s="32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7"/>
      <c r="V60" s="27"/>
      <c r="W60" s="32"/>
    </row>
    <row r="61" spans="1:23" s="16" customFormat="1" ht="13.5">
      <c r="A61" s="62" t="s">
        <v>16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</row>
    <row r="62" spans="1:23" ht="27">
      <c r="A62" s="18"/>
      <c r="B62" s="19" t="s">
        <v>37</v>
      </c>
      <c r="C62" s="19" t="s">
        <v>39</v>
      </c>
      <c r="D62" s="20" t="s">
        <v>60</v>
      </c>
      <c r="E62" s="21" t="s">
        <v>61</v>
      </c>
      <c r="F62" s="29">
        <v>43709</v>
      </c>
      <c r="G62" s="30" t="s">
        <v>17</v>
      </c>
      <c r="H62" s="29">
        <v>44073</v>
      </c>
      <c r="I62" s="22">
        <v>1158</v>
      </c>
      <c r="J62" s="22">
        <v>1908.8</v>
      </c>
      <c r="K62" s="22">
        <v>1158</v>
      </c>
      <c r="L62" s="22">
        <v>1158</v>
      </c>
      <c r="M62" s="22">
        <v>1158</v>
      </c>
      <c r="N62" s="22">
        <v>1158</v>
      </c>
      <c r="O62" s="22">
        <v>1158</v>
      </c>
      <c r="P62" s="22">
        <v>1158</v>
      </c>
      <c r="Q62" s="22">
        <v>1158</v>
      </c>
      <c r="R62" s="22">
        <v>1149.9</v>
      </c>
      <c r="S62" s="22">
        <v>1149.9</v>
      </c>
      <c r="T62" s="22">
        <v>1149.9</v>
      </c>
      <c r="U62" s="12">
        <f>SUM(I62:T62)</f>
        <v>14622.499999999998</v>
      </c>
      <c r="V62" s="31" t="s">
        <v>49</v>
      </c>
      <c r="W62" s="21" t="s">
        <v>34</v>
      </c>
    </row>
    <row r="63" spans="1:23" ht="13.5">
      <c r="A63" s="23"/>
      <c r="B63" s="60" t="s">
        <v>0</v>
      </c>
      <c r="C63" s="60"/>
      <c r="D63" s="60"/>
      <c r="E63" s="60"/>
      <c r="F63" s="60"/>
      <c r="G63" s="60"/>
      <c r="H63" s="60"/>
      <c r="I63" s="50">
        <f aca="true" t="shared" si="10" ref="I63:T63">SUM(I62:I62)</f>
        <v>1158</v>
      </c>
      <c r="J63" s="50">
        <f t="shared" si="10"/>
        <v>1908.8</v>
      </c>
      <c r="K63" s="50">
        <f t="shared" si="10"/>
        <v>1158</v>
      </c>
      <c r="L63" s="50">
        <f t="shared" si="10"/>
        <v>1158</v>
      </c>
      <c r="M63" s="50">
        <f t="shared" si="10"/>
        <v>1158</v>
      </c>
      <c r="N63" s="50">
        <f t="shared" si="10"/>
        <v>1158</v>
      </c>
      <c r="O63" s="50">
        <f t="shared" si="10"/>
        <v>1158</v>
      </c>
      <c r="P63" s="50">
        <f t="shared" si="10"/>
        <v>1158</v>
      </c>
      <c r="Q63" s="50">
        <f t="shared" si="10"/>
        <v>1158</v>
      </c>
      <c r="R63" s="50">
        <f t="shared" si="10"/>
        <v>1149.9</v>
      </c>
      <c r="S63" s="50">
        <f t="shared" si="10"/>
        <v>1149.9</v>
      </c>
      <c r="T63" s="50">
        <f t="shared" si="10"/>
        <v>1149.9</v>
      </c>
      <c r="U63" s="12">
        <f>SUM(I63:T63)</f>
        <v>14622.499999999998</v>
      </c>
      <c r="V63" s="61"/>
      <c r="W63" s="61"/>
    </row>
    <row r="64" spans="1:23" s="40" customFormat="1" ht="13.5">
      <c r="A64" s="41"/>
      <c r="B64" s="42"/>
      <c r="C64" s="42"/>
      <c r="D64" s="39"/>
      <c r="E64" s="10"/>
      <c r="F64" s="10"/>
      <c r="H64" s="10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5"/>
      <c r="V64" s="15"/>
      <c r="W64" s="10"/>
    </row>
    <row r="65" spans="6:8" ht="13.5">
      <c r="F65" s="4"/>
      <c r="H65" s="4"/>
    </row>
    <row r="66" spans="1:23" ht="13.5">
      <c r="A66" s="63" t="s">
        <v>18</v>
      </c>
      <c r="B66" s="64"/>
      <c r="C66" s="64"/>
      <c r="D66" s="64"/>
      <c r="E66" s="64"/>
      <c r="F66" s="64"/>
      <c r="G66" s="64"/>
      <c r="H66" s="64"/>
      <c r="I66" s="64"/>
      <c r="J66" s="64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0">
        <f>U20+U25+U31+U36+U40+U44+U49+U54+U59+U63</f>
        <v>811167.83</v>
      </c>
      <c r="V66" s="65"/>
      <c r="W66" s="66"/>
    </row>
    <row r="67" spans="6:8" ht="13.5">
      <c r="F67" s="4"/>
      <c r="H67" s="4"/>
    </row>
    <row r="68" spans="6:8" ht="13.5">
      <c r="F68" s="4"/>
      <c r="H68" s="4"/>
    </row>
    <row r="69" spans="6:21" ht="13.5">
      <c r="F69" s="4"/>
      <c r="H69" s="4"/>
      <c r="U69" s="46"/>
    </row>
    <row r="70" spans="6:8" ht="13.5">
      <c r="F70" s="4"/>
      <c r="H70" s="4"/>
    </row>
    <row r="71" spans="1:23" ht="15" customHeight="1">
      <c r="A71" s="43" t="s">
        <v>14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</row>
    <row r="72" spans="2:23" ht="15" customHeight="1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</row>
    <row r="73" ht="13.5">
      <c r="D73" s="4"/>
    </row>
  </sheetData>
  <sheetProtection/>
  <mergeCells count="58">
    <mergeCell ref="D2:U2"/>
    <mergeCell ref="D4:U4"/>
    <mergeCell ref="A9:A10"/>
    <mergeCell ref="C9:C10"/>
    <mergeCell ref="D9:D10"/>
    <mergeCell ref="E9:E10"/>
    <mergeCell ref="F9:F10"/>
    <mergeCell ref="G9:G10"/>
    <mergeCell ref="H9:H10"/>
    <mergeCell ref="I9:I10"/>
    <mergeCell ref="T9:T10"/>
    <mergeCell ref="U9:U10"/>
    <mergeCell ref="J9:J10"/>
    <mergeCell ref="K9:K10"/>
    <mergeCell ref="L9:L10"/>
    <mergeCell ref="M9:M10"/>
    <mergeCell ref="N9:N10"/>
    <mergeCell ref="O9:O10"/>
    <mergeCell ref="V9:V10"/>
    <mergeCell ref="W9:W10"/>
    <mergeCell ref="A12:W12"/>
    <mergeCell ref="B20:H20"/>
    <mergeCell ref="V20:W20"/>
    <mergeCell ref="A22:W22"/>
    <mergeCell ref="P9:P10"/>
    <mergeCell ref="Q9:Q10"/>
    <mergeCell ref="R9:R10"/>
    <mergeCell ref="S9:S10"/>
    <mergeCell ref="B25:H25"/>
    <mergeCell ref="V25:W25"/>
    <mergeCell ref="A27:W27"/>
    <mergeCell ref="B31:H31"/>
    <mergeCell ref="V31:W31"/>
    <mergeCell ref="A34:W34"/>
    <mergeCell ref="B36:H36"/>
    <mergeCell ref="V36:W36"/>
    <mergeCell ref="A38:W38"/>
    <mergeCell ref="B40:H40"/>
    <mergeCell ref="V40:W40"/>
    <mergeCell ref="A42:W42"/>
    <mergeCell ref="B44:H44"/>
    <mergeCell ref="V44:W44"/>
    <mergeCell ref="A46:W46"/>
    <mergeCell ref="A49:H49"/>
    <mergeCell ref="V49:W49"/>
    <mergeCell ref="A51:W51"/>
    <mergeCell ref="B54:H54"/>
    <mergeCell ref="V54:W54"/>
    <mergeCell ref="A56:W56"/>
    <mergeCell ref="B59:H59"/>
    <mergeCell ref="V59:W59"/>
    <mergeCell ref="A61:W61"/>
    <mergeCell ref="B63:H63"/>
    <mergeCell ref="V63:W63"/>
    <mergeCell ref="A66:J66"/>
    <mergeCell ref="V66:W66"/>
    <mergeCell ref="B71:W71"/>
    <mergeCell ref="B72:W72"/>
  </mergeCells>
  <printOptions/>
  <pageMargins left="0.15748031496062992" right="0.15748031496062992" top="0.1968503937007874" bottom="0.7874015748031497" header="0.15748031496062992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AME</cp:lastModifiedBy>
  <cp:lastPrinted>2021-04-15T06:47:29Z</cp:lastPrinted>
  <dcterms:created xsi:type="dcterms:W3CDTF">2011-09-02T13:51:41Z</dcterms:created>
  <dcterms:modified xsi:type="dcterms:W3CDTF">2021-12-02T18:26:54Z</dcterms:modified>
  <cp:category/>
  <cp:version/>
  <cp:contentType/>
  <cp:contentStatus/>
</cp:coreProperties>
</file>