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755"/>
  </bookViews>
  <sheets>
    <sheet name="2021" sheetId="7" r:id="rId1"/>
    <sheet name="2020 (3)" sheetId="9" state="hidden" r:id="rId2"/>
    <sheet name="Plan1" sheetId="10" r:id="rId3"/>
  </sheets>
  <definedNames>
    <definedName name="_xlnm.Print_Area" localSheetId="1">'2020 (3)'!$A$1:$S$7</definedName>
    <definedName name="_xlnm.Print_Area" localSheetId="0">'2021'!$A$1:$T$297</definedName>
  </definedNames>
  <calcPr calcId="125725"/>
</workbook>
</file>

<file path=xl/calcChain.xml><?xml version="1.0" encoding="utf-8"?>
<calcChain xmlns="http://schemas.openxmlformats.org/spreadsheetml/2006/main">
  <c r="S163" i="7"/>
  <c r="S16"/>
  <c r="R16"/>
  <c r="S14"/>
  <c r="S61"/>
  <c r="S60"/>
  <c r="S59"/>
  <c r="S58"/>
  <c r="S57"/>
  <c r="S56"/>
  <c r="S54"/>
  <c r="S53"/>
  <c r="S51"/>
  <c r="S50"/>
  <c r="S48"/>
  <c r="S47"/>
  <c r="S46"/>
  <c r="S45"/>
  <c r="S43"/>
  <c r="S42"/>
  <c r="S41"/>
  <c r="S39"/>
  <c r="S38"/>
  <c r="S36"/>
  <c r="S15"/>
  <c r="S13"/>
  <c r="S12"/>
  <c r="S10"/>
  <c r="S160"/>
  <c r="S154"/>
  <c r="S150"/>
  <c r="S149"/>
  <c r="S148"/>
  <c r="S143"/>
  <c r="S142"/>
  <c r="S137"/>
  <c r="S133"/>
  <c r="S81"/>
  <c r="S73"/>
  <c r="S65"/>
  <c r="S127"/>
  <c r="R62"/>
  <c r="S34"/>
  <c r="S33"/>
  <c r="S32"/>
  <c r="S31"/>
  <c r="S30"/>
  <c r="S29"/>
  <c r="S28"/>
  <c r="S26"/>
  <c r="S25"/>
  <c r="S24"/>
  <c r="S23"/>
  <c r="S22"/>
  <c r="S21"/>
  <c r="S111"/>
  <c r="S95"/>
  <c r="S80"/>
  <c r="R151"/>
  <c r="S122"/>
  <c r="S117"/>
  <c r="S112"/>
  <c r="S110"/>
  <c r="S109"/>
  <c r="S105"/>
  <c r="S101"/>
  <c r="S100"/>
  <c r="S99"/>
  <c r="S91"/>
  <c r="S86"/>
  <c r="S11"/>
  <c r="R161"/>
  <c r="R155"/>
  <c r="R144"/>
  <c r="R134"/>
  <c r="R128"/>
  <c r="R123"/>
  <c r="R118"/>
  <c r="R113"/>
  <c r="R106"/>
  <c r="R102"/>
  <c r="R96"/>
  <c r="R92"/>
  <c r="R87"/>
  <c r="R82"/>
  <c r="R76"/>
  <c r="R70"/>
  <c r="R66"/>
  <c r="G16"/>
  <c r="J10" i="10"/>
  <c r="P13"/>
  <c r="N13"/>
  <c r="G47" i="7"/>
  <c r="G20"/>
  <c r="G55"/>
  <c r="G15" i="10"/>
  <c r="I15"/>
  <c r="G155" i="7"/>
  <c r="F155"/>
  <c r="G161"/>
  <c r="G151"/>
  <c r="G144"/>
  <c r="G138"/>
  <c r="G134"/>
  <c r="G128"/>
  <c r="G123"/>
  <c r="G118"/>
  <c r="G113"/>
  <c r="S155" l="1"/>
  <c r="G62"/>
  <c r="G106"/>
  <c r="G102"/>
  <c r="G96"/>
  <c r="G66"/>
  <c r="S27"/>
  <c r="S44"/>
  <c r="S49"/>
  <c r="F37"/>
  <c r="S37" s="1"/>
  <c r="F20"/>
  <c r="S20" s="1"/>
  <c r="F128"/>
  <c r="S128" s="1"/>
  <c r="F35"/>
  <c r="S35" s="1"/>
  <c r="F55"/>
  <c r="S55" s="1"/>
  <c r="F40"/>
  <c r="S40" s="1"/>
  <c r="F52"/>
  <c r="S52" s="1"/>
  <c r="F123"/>
  <c r="S123" s="1"/>
  <c r="F82"/>
  <c r="G82"/>
  <c r="H82"/>
  <c r="J82"/>
  <c r="K82"/>
  <c r="M82"/>
  <c r="N82"/>
  <c r="O82"/>
  <c r="P82"/>
  <c r="Q82"/>
  <c r="F76"/>
  <c r="H76"/>
  <c r="J76"/>
  <c r="K76"/>
  <c r="L76"/>
  <c r="M76"/>
  <c r="N76"/>
  <c r="O76"/>
  <c r="P76"/>
  <c r="Q76"/>
  <c r="S74"/>
  <c r="S75"/>
  <c r="F106"/>
  <c r="F161"/>
  <c r="S161" s="1"/>
  <c r="F102"/>
  <c r="S102" s="1"/>
  <c r="F151"/>
  <c r="S151" s="1"/>
  <c r="F144"/>
  <c r="S144" s="1"/>
  <c r="F138"/>
  <c r="S138" s="1"/>
  <c r="F134"/>
  <c r="S134" s="1"/>
  <c r="F118"/>
  <c r="S118" s="1"/>
  <c r="F113"/>
  <c r="S113" s="1"/>
  <c r="F96"/>
  <c r="S96" s="1"/>
  <c r="F16"/>
  <c r="S106" l="1"/>
  <c r="S62"/>
  <c r="S9" i="9"/>
  <c r="S10"/>
  <c r="S11"/>
  <c r="F12"/>
  <c r="G12"/>
  <c r="H12"/>
  <c r="I12"/>
  <c r="J12"/>
  <c r="K12"/>
  <c r="L12"/>
  <c r="M12"/>
  <c r="N12"/>
  <c r="O12"/>
  <c r="P12"/>
  <c r="Q12"/>
  <c r="S14"/>
  <c r="S15"/>
  <c r="F16"/>
  <c r="G16"/>
  <c r="H16"/>
  <c r="I16"/>
  <c r="S16" s="1"/>
  <c r="J16"/>
  <c r="K16"/>
  <c r="L16"/>
  <c r="M16"/>
  <c r="N16"/>
  <c r="O16"/>
  <c r="P16"/>
  <c r="Q16"/>
  <c r="S20"/>
  <c r="F21"/>
  <c r="G21"/>
  <c r="H21"/>
  <c r="I21"/>
  <c r="S21" s="1"/>
  <c r="J21"/>
  <c r="K21"/>
  <c r="L21"/>
  <c r="M21"/>
  <c r="N21"/>
  <c r="O21"/>
  <c r="P21"/>
  <c r="Q21"/>
  <c r="S25"/>
  <c r="F26"/>
  <c r="G26"/>
  <c r="H26"/>
  <c r="I26"/>
  <c r="J26"/>
  <c r="K26"/>
  <c r="L26"/>
  <c r="M26"/>
  <c r="N26"/>
  <c r="O26"/>
  <c r="P26"/>
  <c r="Q26"/>
  <c r="S29"/>
  <c r="S30"/>
  <c r="S31"/>
  <c r="F32"/>
  <c r="G32"/>
  <c r="H32"/>
  <c r="I32"/>
  <c r="J32"/>
  <c r="K32"/>
  <c r="L32"/>
  <c r="M32"/>
  <c r="N32"/>
  <c r="O32"/>
  <c r="P32"/>
  <c r="Q32"/>
  <c r="S32"/>
  <c r="S35"/>
  <c r="S36"/>
  <c r="S37"/>
  <c r="F38"/>
  <c r="G38"/>
  <c r="I38"/>
  <c r="J38"/>
  <c r="K38"/>
  <c r="L38"/>
  <c r="M38"/>
  <c r="N38"/>
  <c r="O38"/>
  <c r="P38"/>
  <c r="Q38"/>
  <c r="R38"/>
  <c r="S38"/>
  <c r="S41"/>
  <c r="S42"/>
  <c r="S43"/>
  <c r="S44"/>
  <c r="S46" s="1"/>
  <c r="F46"/>
  <c r="G46"/>
  <c r="H46"/>
  <c r="I46"/>
  <c r="J46"/>
  <c r="K46"/>
  <c r="L46"/>
  <c r="M46"/>
  <c r="N46"/>
  <c r="O46"/>
  <c r="P46"/>
  <c r="Q46"/>
  <c r="R46"/>
  <c r="S50"/>
  <c r="F51"/>
  <c r="G51"/>
  <c r="H51"/>
  <c r="I51"/>
  <c r="J51"/>
  <c r="K51"/>
  <c r="L51"/>
  <c r="M51"/>
  <c r="N51"/>
  <c r="O51"/>
  <c r="P51"/>
  <c r="Q51"/>
  <c r="S51"/>
  <c r="S55"/>
  <c r="S57" s="1"/>
  <c r="S56"/>
  <c r="F57"/>
  <c r="G57"/>
  <c r="H57"/>
  <c r="I57"/>
  <c r="J57"/>
  <c r="K57"/>
  <c r="L57"/>
  <c r="M57"/>
  <c r="N57"/>
  <c r="O57"/>
  <c r="P57"/>
  <c r="Q57"/>
  <c r="S61"/>
  <c r="S64" s="1"/>
  <c r="S62"/>
  <c r="S63"/>
  <c r="F64"/>
  <c r="G64"/>
  <c r="H64"/>
  <c r="I64"/>
  <c r="J64"/>
  <c r="K64"/>
  <c r="L64"/>
  <c r="M64"/>
  <c r="N64"/>
  <c r="O64"/>
  <c r="P64"/>
  <c r="Q64"/>
  <c r="S68"/>
  <c r="F69"/>
  <c r="G69"/>
  <c r="S69" s="1"/>
  <c r="H69"/>
  <c r="I69"/>
  <c r="J69"/>
  <c r="K69"/>
  <c r="L69"/>
  <c r="M69"/>
  <c r="N69"/>
  <c r="O69"/>
  <c r="P69"/>
  <c r="Q69"/>
  <c r="S72"/>
  <c r="F73"/>
  <c r="G73"/>
  <c r="H73"/>
  <c r="K73"/>
  <c r="S73" s="1"/>
  <c r="L73"/>
  <c r="M73"/>
  <c r="N73"/>
  <c r="O73"/>
  <c r="P73"/>
  <c r="Q73"/>
  <c r="S76"/>
  <c r="F77"/>
  <c r="G77"/>
  <c r="H77"/>
  <c r="S77" s="1"/>
  <c r="I77"/>
  <c r="J77"/>
  <c r="K77"/>
  <c r="L77"/>
  <c r="M77"/>
  <c r="N77"/>
  <c r="O77"/>
  <c r="P77"/>
  <c r="Q77"/>
  <c r="S81"/>
  <c r="S83" s="1"/>
  <c r="S82"/>
  <c r="F83"/>
  <c r="G83"/>
  <c r="H83"/>
  <c r="I83"/>
  <c r="J83"/>
  <c r="K83"/>
  <c r="L83"/>
  <c r="M83"/>
  <c r="N83"/>
  <c r="O83"/>
  <c r="P83"/>
  <c r="Q83"/>
  <c r="R83"/>
  <c r="S85"/>
  <c r="S86"/>
  <c r="S87"/>
  <c r="F88"/>
  <c r="G88"/>
  <c r="H88"/>
  <c r="I88"/>
  <c r="J88"/>
  <c r="K88"/>
  <c r="L88"/>
  <c r="M88"/>
  <c r="N88"/>
  <c r="O88"/>
  <c r="P88"/>
  <c r="Q88"/>
  <c r="R88"/>
  <c r="S88"/>
  <c r="S93"/>
  <c r="F94"/>
  <c r="G94"/>
  <c r="H94"/>
  <c r="S94" s="1"/>
  <c r="I94"/>
  <c r="J94"/>
  <c r="K94"/>
  <c r="L94"/>
  <c r="M94"/>
  <c r="N94"/>
  <c r="O94"/>
  <c r="P94"/>
  <c r="Q94"/>
  <c r="S98"/>
  <c r="F99"/>
  <c r="G99"/>
  <c r="H99"/>
  <c r="I99"/>
  <c r="J99"/>
  <c r="K99"/>
  <c r="L99"/>
  <c r="M99"/>
  <c r="N99"/>
  <c r="O99"/>
  <c r="P99"/>
  <c r="Q99"/>
  <c r="S99"/>
  <c r="F62" i="7"/>
  <c r="H62"/>
  <c r="I62"/>
  <c r="J62"/>
  <c r="K62"/>
  <c r="L62"/>
  <c r="M62"/>
  <c r="N62"/>
  <c r="O62"/>
  <c r="P62"/>
  <c r="Q62"/>
  <c r="F66"/>
  <c r="H66"/>
  <c r="I66"/>
  <c r="J66"/>
  <c r="K66"/>
  <c r="L66"/>
  <c r="M66"/>
  <c r="N66"/>
  <c r="O66"/>
  <c r="P66"/>
  <c r="Q66"/>
  <c r="S69"/>
  <c r="F70"/>
  <c r="G70"/>
  <c r="H70"/>
  <c r="J70"/>
  <c r="K70"/>
  <c r="L70"/>
  <c r="M70"/>
  <c r="N70"/>
  <c r="O70"/>
  <c r="P70"/>
  <c r="Q70"/>
  <c r="S70"/>
  <c r="G76"/>
  <c r="S76" s="1"/>
  <c r="I76"/>
  <c r="I82"/>
  <c r="L82"/>
  <c r="F87"/>
  <c r="G87"/>
  <c r="H87"/>
  <c r="I87"/>
  <c r="J87"/>
  <c r="K87"/>
  <c r="L87"/>
  <c r="M87"/>
  <c r="N87"/>
  <c r="O87"/>
  <c r="P87"/>
  <c r="Q87"/>
  <c r="F92"/>
  <c r="G92"/>
  <c r="H92"/>
  <c r="I92"/>
  <c r="J92"/>
  <c r="K92"/>
  <c r="L92"/>
  <c r="M92"/>
  <c r="N92"/>
  <c r="O92"/>
  <c r="P92"/>
  <c r="Q92"/>
  <c r="S82" l="1"/>
  <c r="S92"/>
  <c r="S87"/>
  <c r="S66"/>
  <c r="S101" i="9"/>
  <c r="S65529" i="7"/>
</calcChain>
</file>

<file path=xl/sharedStrings.xml><?xml version="1.0" encoding="utf-8"?>
<sst xmlns="http://schemas.openxmlformats.org/spreadsheetml/2006/main" count="519" uniqueCount="305">
  <si>
    <t>Total</t>
  </si>
  <si>
    <t>FEVEREIRO</t>
  </si>
  <si>
    <t>JANEIRO</t>
  </si>
  <si>
    <t>Serviços de Processamento de Dados</t>
  </si>
  <si>
    <t>Serviços de Auditoria</t>
  </si>
  <si>
    <t>Serviços de Segurança</t>
  </si>
  <si>
    <t>Serviços de Radiologia</t>
  </si>
  <si>
    <t>Serviços de Lavanderia</t>
  </si>
  <si>
    <t>Serviços de Esterilização</t>
  </si>
  <si>
    <t>Serviços de Consultoria</t>
  </si>
  <si>
    <t>Data da Contratação</t>
  </si>
  <si>
    <t>Data do Aditivo</t>
  </si>
  <si>
    <t>Nome do Fornecedor</t>
  </si>
  <si>
    <t>Objeto do Contrato</t>
  </si>
  <si>
    <t>05.09.2011</t>
  </si>
  <si>
    <t>xxxxxxxxxx</t>
  </si>
  <si>
    <t>01.07.2010</t>
  </si>
  <si>
    <t>31.08.2009</t>
  </si>
  <si>
    <t>15.02.2010</t>
  </si>
  <si>
    <t>11.04.2011</t>
  </si>
  <si>
    <t>01.03.2010</t>
  </si>
  <si>
    <t>Serviços Médicos</t>
  </si>
  <si>
    <t>30.09.2010</t>
  </si>
  <si>
    <t>01.06.2010</t>
  </si>
  <si>
    <t>02.06.2010</t>
  </si>
  <si>
    <t>03.03.2010</t>
  </si>
  <si>
    <t>04.03.2010</t>
  </si>
  <si>
    <t>01.04.2010</t>
  </si>
  <si>
    <t>01.01.2012</t>
  </si>
  <si>
    <t>31.08.2011</t>
  </si>
  <si>
    <t>01.03.2012</t>
  </si>
  <si>
    <t>01.02.2010</t>
  </si>
  <si>
    <t>02.02.2010</t>
  </si>
  <si>
    <t>02.04.2010</t>
  </si>
  <si>
    <t>01.04.2012</t>
  </si>
  <si>
    <t>Reprodução de Documentos</t>
  </si>
  <si>
    <t>Telecomunições e Internet</t>
  </si>
  <si>
    <t>01.08.2012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</si>
  <si>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</si>
  <si>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</si>
  <si>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</si>
  <si>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</si>
  <si>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</si>
  <si>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</si>
  <si>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</si>
  <si>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</si>
  <si>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</si>
  <si>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</si>
  <si>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Serviços de Coleta de Lixo Hospitalar</t>
  </si>
  <si>
    <t>Serviços de Exames Laboratoriais</t>
  </si>
  <si>
    <t>Serviços de Laboratório - Terceiros</t>
  </si>
  <si>
    <t>15.02.2009</t>
  </si>
  <si>
    <t>11.04.2010</t>
  </si>
  <si>
    <t>Serviços de Reprodução de Documentos</t>
  </si>
  <si>
    <t>Telecomunicações (Internet)</t>
  </si>
  <si>
    <t>Serviços de Publicidade e Propaganda</t>
  </si>
  <si>
    <t>Serviços de Locações Diversas</t>
  </si>
  <si>
    <t>Seguros</t>
  </si>
  <si>
    <t>CNPJ</t>
  </si>
  <si>
    <t xml:space="preserve">TOTAL GERAL </t>
  </si>
  <si>
    <t>Serviços de Matriciamento</t>
  </si>
  <si>
    <t>A. S. O Medicina Ocupacional LTDA</t>
  </si>
  <si>
    <t>05.746.445/0001-39</t>
  </si>
  <si>
    <t>33.191.027/0001-68</t>
  </si>
  <si>
    <t>Oftalmologia</t>
  </si>
  <si>
    <t>Mastologia/urologia</t>
  </si>
  <si>
    <t>Arte ET Labore Atividades Médicas</t>
  </si>
  <si>
    <t>Dermatologia</t>
  </si>
  <si>
    <t>30.580.398/000143</t>
  </si>
  <si>
    <t>AACN Serviços Médicos LTDA</t>
  </si>
  <si>
    <t>Cardiologia</t>
  </si>
  <si>
    <t>23.439.331/0001-28</t>
  </si>
  <si>
    <t>Cirurgia Geral</t>
  </si>
  <si>
    <t>Laudo Schultz Junior Eireli</t>
  </si>
  <si>
    <t>Ortopedia</t>
  </si>
  <si>
    <t>26.084.937/0001-86</t>
  </si>
  <si>
    <t>Laboratorio Clinico São Lucas de Itapeva LTDA</t>
  </si>
  <si>
    <t>Laboratorio de Anatomo</t>
  </si>
  <si>
    <t>54.332.622/0001-46</t>
  </si>
  <si>
    <t>IMPA Clinica Médica LTDA ME</t>
  </si>
  <si>
    <t>Radiologia</t>
  </si>
  <si>
    <t>08.338.688/0001-26</t>
  </si>
  <si>
    <t>Heitor Anderson Prestes de Oliveira Itabera - ME</t>
  </si>
  <si>
    <t>Obstetricia</t>
  </si>
  <si>
    <t>05.385.008/0001-37</t>
  </si>
  <si>
    <t>Glasglow Serviços Médicos LTDA</t>
  </si>
  <si>
    <t>Proctologia</t>
  </si>
  <si>
    <t>09.446.189/0001-15</t>
  </si>
  <si>
    <t>Ginecologia e Obstetricia Itapeva LTDA</t>
  </si>
  <si>
    <t>09.625.777/0001-16</t>
  </si>
  <si>
    <t>F. T . Serviços Médicos</t>
  </si>
  <si>
    <t>08.827.942/0001-50</t>
  </si>
  <si>
    <t>ESAMI - Serviços de Saude LTDA</t>
  </si>
  <si>
    <t>06.373.184/0001-11</t>
  </si>
  <si>
    <t>Consultorio Neurologico de Itapeva S/S LTDA</t>
  </si>
  <si>
    <t>Neurologia</t>
  </si>
  <si>
    <t>05.414.006/0001-29</t>
  </si>
  <si>
    <t>Duarte e Duarte Serviços Médicos LTDA</t>
  </si>
  <si>
    <t>29.397.086/0001-10</t>
  </si>
  <si>
    <t>Endomedica  Clinica Médica Eireli</t>
  </si>
  <si>
    <t>Endocrinologia</t>
  </si>
  <si>
    <t>10273190/0001-74</t>
  </si>
  <si>
    <t>Clinica Médica Pansardi</t>
  </si>
  <si>
    <t>Neurologia Pediatra</t>
  </si>
  <si>
    <t>090.627.48/0001-93</t>
  </si>
  <si>
    <t xml:space="preserve">Nogueira e Ferreira </t>
  </si>
  <si>
    <t>Reumatologia/Gastroclinica</t>
  </si>
  <si>
    <t>10.390.398/000-73</t>
  </si>
  <si>
    <t>Nephron Clinica Médica LTDA</t>
  </si>
  <si>
    <t>Nefrologia</t>
  </si>
  <si>
    <t>09.558.475/0001-72</t>
  </si>
  <si>
    <t>Miranda e Sadoco</t>
  </si>
  <si>
    <t>Otorrinolaringologia</t>
  </si>
  <si>
    <t>13.604.808/0001-20</t>
  </si>
  <si>
    <t>MFF Clinica Médica Eireli - ME</t>
  </si>
  <si>
    <t>27.777.678/0001-31</t>
  </si>
  <si>
    <t>M. I. de Lima Batista Vieira da Cruz Consultorio ME</t>
  </si>
  <si>
    <t>Cirurgia Vascular</t>
  </si>
  <si>
    <t>21.812.853/0001-06</t>
  </si>
  <si>
    <t>THR Medicos Associados LTDA</t>
  </si>
  <si>
    <t>25.053.121/0001-22</t>
  </si>
  <si>
    <t>08.282.979/0001-40</t>
  </si>
  <si>
    <t>Zuliani Serviços Medicos Eireli</t>
  </si>
  <si>
    <t>Alergologia</t>
  </si>
  <si>
    <t>10.189.194/0001-79</t>
  </si>
  <si>
    <t>Clinica Integrada de Anestesiologia e Cirurgia Plastica LTDA</t>
  </si>
  <si>
    <t>10.348.558/0001-16</t>
  </si>
  <si>
    <t>Cirurgia Plastica/Mastologia</t>
  </si>
  <si>
    <t>FH Ruzafa Junior Eireli</t>
  </si>
  <si>
    <t>27.959.007/0001-91</t>
  </si>
  <si>
    <t xml:space="preserve">WARELINE DO BRASIL DESENV </t>
  </si>
  <si>
    <t>71.613.996/0001-59</t>
  </si>
  <si>
    <t>SOFTMATIC SIST AUTOM DE INFORMATICA LTDA</t>
  </si>
  <si>
    <t>58.119.371/0001-77</t>
  </si>
  <si>
    <t>LOCAWEB SERVS DE INTERNET S S</t>
  </si>
  <si>
    <t>02.351.877/0001-52</t>
  </si>
  <si>
    <t>HINGRID DOS SANTOS OLIVEIRA ME</t>
  </si>
  <si>
    <t>26.511.833/0001-00</t>
  </si>
  <si>
    <t>Prestação de serviço de monitoramento eletrônico, através de sistema de alarme.</t>
  </si>
  <si>
    <t>UNIMED DE ITAPEVA COOP DE TRABALHO MEDICO</t>
  </si>
  <si>
    <t>66.916.305/0005-80</t>
  </si>
  <si>
    <t>PLANISA PLANEJAMENTO E ORG INSTIT SAUDE LTDA</t>
  </si>
  <si>
    <t>58.921.792/0001-17</t>
  </si>
  <si>
    <t>Prestação de serviços de consultoria de planejamento e organização de empresas de saúde</t>
  </si>
  <si>
    <t>BALDIM ASSIST TECNICA LTDA ME</t>
  </si>
  <si>
    <t>03.917.935/0001-25</t>
  </si>
  <si>
    <t>Locação de impressoras, manutenção e reposição de peças dos equipamentos</t>
  </si>
  <si>
    <t>PR TELECOMUNICACOES E INFORMATICA EIRELI ME</t>
  </si>
  <si>
    <t>09.054.075/0003-91</t>
  </si>
  <si>
    <t>Utilização de serviços de internet</t>
  </si>
  <si>
    <t xml:space="preserve">Neylor Cecchi (Ivo Vaz) </t>
  </si>
  <si>
    <t>Aluguel de imóvel para a instalação do arquivo morto da Unidade.</t>
  </si>
  <si>
    <t>037.141.148-31</t>
  </si>
  <si>
    <t>CHEIRO VERDE COM DE MAT RECICLAVEL AMBIENTAL LTDA</t>
  </si>
  <si>
    <t>06.003.515/0001-21</t>
  </si>
  <si>
    <t>Prestação de serviços de coleta, transporte, tratamento e destinação final de resíduos de serviço de saúde - RSS "A" "B" e "E"</t>
  </si>
  <si>
    <t>CITOPAR -CENTRO DE CITOLOGIA E PATOLOGIA PR LTDA</t>
  </si>
  <si>
    <t>72.448.400/0001-75</t>
  </si>
  <si>
    <t>Prestação de serviços para processamento de exames de Anatomia Patológica e Citopatológicos.</t>
  </si>
  <si>
    <t>J C COMUNICACAO MULTIMIDIA EIRELI</t>
  </si>
  <si>
    <t>32.836.274/0001-01</t>
  </si>
  <si>
    <t xml:space="preserve">Serviços  de Manutenção de Equipamentos </t>
  </si>
  <si>
    <t>YUKIKO FUGIHARA</t>
  </si>
  <si>
    <t>26.162.128/0001-45</t>
  </si>
  <si>
    <t>Prestação de serviço, licenciamento, fornecimento  e permissão de uso do sistema de ponto digital.</t>
  </si>
  <si>
    <t>CLIMAARC PREST DE SERV EM AR CONDICIONADO EIRELI</t>
  </si>
  <si>
    <t>32.828.984/0001-90</t>
  </si>
  <si>
    <t>Manutenção de equipamentos de ar condicionado</t>
  </si>
  <si>
    <t>STEMAC SA GRUPOS GERADORES</t>
  </si>
  <si>
    <t>92.753.268/0016-07</t>
  </si>
  <si>
    <t>ELEVADORES OTIS LTDA</t>
  </si>
  <si>
    <t>29.739.737/0041-08</t>
  </si>
  <si>
    <t>Serviço de manutenção preventiva e corretiva nos geradores.</t>
  </si>
  <si>
    <t>Serviço de manutenção do elevadores</t>
  </si>
  <si>
    <t>Serviços de Manutenção de Radiologia</t>
  </si>
  <si>
    <t>E PEOPLE SOLUCOES LTDA</t>
  </si>
  <si>
    <t>Licença de uso de Software destinado ao arquivamento de imagens e visualização radiológicas, bem como a prestação de serviços decorrentes de sua utilização</t>
  </si>
  <si>
    <t>03.693.940/0001-00</t>
  </si>
  <si>
    <t>CARDIO CLINICA ITAPEVA S C LTDA</t>
  </si>
  <si>
    <t>05.370.097/0001-48</t>
  </si>
  <si>
    <t>Serviços de Medicina do Trabalho</t>
  </si>
  <si>
    <t>Prestação de serviços de Medicina do Trabalho</t>
  </si>
  <si>
    <t>ESTERIMED ESTERILIZACAO E COM DE MAT MEDICO E HOSP</t>
  </si>
  <si>
    <t>62.094.503/0001-20</t>
  </si>
  <si>
    <t>Prestação de serviços de limpeza, desinfecção e esterilização por óxido de etileno de artigos médico-hospitalares.</t>
  </si>
  <si>
    <t>LIBERTY SEGUROS S A</t>
  </si>
  <si>
    <t>61.550.141/0001-72</t>
  </si>
  <si>
    <t>Seguro Predial do Arquivo</t>
  </si>
  <si>
    <t xml:space="preserve">Serviços de Fretes  e Carretos </t>
  </si>
  <si>
    <t>OLIVEIRA TODESCATTO TRANSPORTES LTDA</t>
  </si>
  <si>
    <t>26.545.793/0001-18</t>
  </si>
  <si>
    <t xml:space="preserve">Prestação de serviços de transporte de cargas e encomendas fracionadas. </t>
  </si>
  <si>
    <t>SAPRA LANDAUER SERV E ACESS E PROT RADIOL LTDA</t>
  </si>
  <si>
    <t xml:space="preserve">Serviços de Assessoria e monitoração pessoal por dosímetros </t>
  </si>
  <si>
    <t>50.429.810/0001-36</t>
  </si>
  <si>
    <t>SISPACK MEDICAL LTDA</t>
  </si>
  <si>
    <t>Verificar a resistência do esporo Geobacillus stearothermophilus ao agente esterilizante identificando possível falha do equipamento nos parâmetros apresentados.</t>
  </si>
  <si>
    <t xml:space="preserve">Serviços de Manutenção de telefonia </t>
  </si>
  <si>
    <t>TELEPARTS TELECOMUNICACOES SOROCABA LTDA</t>
  </si>
  <si>
    <t>02.960.232/0001-17</t>
  </si>
  <si>
    <t>TOKIO MARINE SEGURADORA SA</t>
  </si>
  <si>
    <t>33.164.021/0001-00</t>
  </si>
  <si>
    <t>PRIOM TECNOLOGIA EM EQUIPAMENTOS EIRELI</t>
  </si>
  <si>
    <t>11.619.992/0001-56</t>
  </si>
  <si>
    <t>Locação de Mesa cirúrgica.</t>
  </si>
  <si>
    <t>54.565.478/0001-98</t>
  </si>
  <si>
    <t>Seguro predial do Ambulatório</t>
  </si>
  <si>
    <t>Serviços de Assistência Técnica - PABX</t>
  </si>
  <si>
    <t xml:space="preserve">B C da Fonseca Servicços Medicos </t>
  </si>
  <si>
    <t>Ultrassonografia</t>
  </si>
  <si>
    <t>19.533.168/0001-90</t>
  </si>
  <si>
    <t>Servymed Serviços Médicos Itapeva LTDA</t>
  </si>
  <si>
    <t>TOTAL</t>
  </si>
  <si>
    <t>Locação de Software conect/w, desenvolvimento, implantação, instalação e suporte.</t>
  </si>
  <si>
    <t>Prestação de serviço de software folha de pagamento.</t>
  </si>
  <si>
    <t>Prestação de serviço de hospedagem do site.</t>
  </si>
  <si>
    <t>Prestação de Serviços lavanderia.</t>
  </si>
  <si>
    <t xml:space="preserve">Serviços de Publicidade </t>
  </si>
  <si>
    <t>RELAÇÃO DE CONTRATOS  EM 2020</t>
  </si>
  <si>
    <t>Hidroquimica - Laboratório e Serviços de Controle e Qualidade de Águas LTDA</t>
  </si>
  <si>
    <t>10.613.946/0001-87</t>
  </si>
  <si>
    <t>Prestação de Serviços de analises Físico Químicas e Bacteriológicas</t>
  </si>
  <si>
    <t>TECHNOLASER CARTUCHOS LTDA ME</t>
  </si>
  <si>
    <t>05.978.864/0001-04</t>
  </si>
  <si>
    <t>CINTIA ALBUQUERQUE ZAMBIANCO</t>
  </si>
  <si>
    <t>36.997.142/0001-12</t>
  </si>
  <si>
    <t>Prestação serviços médicos em Matriciamento</t>
  </si>
  <si>
    <t>MOTTANET TI SERV DE TECNOLOGIA DA INFORMAÇÃO</t>
  </si>
  <si>
    <t>08.832.050/0001-47</t>
  </si>
  <si>
    <t>Seguro de Vida em Grupo</t>
  </si>
  <si>
    <t>27.220.921/0001-16</t>
  </si>
  <si>
    <t>PLANISA TECH CONSULTORIA</t>
  </si>
  <si>
    <t>CIENLAB ANALISES CLINICAS</t>
  </si>
  <si>
    <t>21.147.495/0001-56</t>
  </si>
  <si>
    <t xml:space="preserve">SERVIÇOS DE LABORATÓRIO DE ANALISES CLINICAS E PATOLÓGICAS </t>
  </si>
  <si>
    <t xml:space="preserve">Instituto do Cerebro de Sorocaba </t>
  </si>
  <si>
    <t>02.802.099/0001-70</t>
  </si>
  <si>
    <t>Caetano Oftalmologia Ltda</t>
  </si>
  <si>
    <t>32.396.642/0001-48</t>
  </si>
  <si>
    <t>-</t>
  </si>
  <si>
    <t xml:space="preserve">Locação de Aparelhos Oftalmologicos </t>
  </si>
  <si>
    <t xml:space="preserve">Albernaz Arritimias Cardiaca Eireli </t>
  </si>
  <si>
    <t>Clinica Medica Fernando Blandi</t>
  </si>
  <si>
    <t xml:space="preserve">Marcela Baldo Seixlack e Cia </t>
  </si>
  <si>
    <t>Bruno Holtz Marinho Eireli</t>
  </si>
  <si>
    <t>CAETANO OFTALMOLOGIA LTDA</t>
  </si>
  <si>
    <t>32.987.247/0001-30</t>
  </si>
  <si>
    <t>18.913.544/0001-00</t>
  </si>
  <si>
    <t>24.069.807/0001-49</t>
  </si>
  <si>
    <t xml:space="preserve">Locação da Tenda </t>
  </si>
  <si>
    <t>06.936.265/0001-82</t>
  </si>
  <si>
    <t>14.977.378/0001-54</t>
  </si>
  <si>
    <t>R R FERREIRA CONTABILIDADE EIRELI EPP</t>
  </si>
  <si>
    <t xml:space="preserve">Serviço de Consultoria em Contabilidade </t>
  </si>
  <si>
    <t>MCA PRODUTORA E LOCADORA PARA EVENTOS LTDA</t>
  </si>
  <si>
    <t>BIONEXO DO BRASIL SOLUCOES DIGITAIS EIRELI</t>
  </si>
  <si>
    <t>04.069.709/0001-02</t>
  </si>
  <si>
    <t xml:space="preserve">Licença de uso da plataforma </t>
  </si>
  <si>
    <t>Glaucio Yassumoto e Cia</t>
  </si>
  <si>
    <t>12.338.040/0001-27</t>
  </si>
  <si>
    <t>Ortoclinica Ortopedia Ltda Me</t>
  </si>
  <si>
    <t>14.206.584/0001-60</t>
  </si>
  <si>
    <t xml:space="preserve">Medeiros e Medeiros Serviços Medicos Ltda </t>
  </si>
  <si>
    <t>14.906.032/0001-65</t>
  </si>
  <si>
    <t xml:space="preserve">LGA  Serviços Medicos s/s LTDA </t>
  </si>
  <si>
    <t>28.110.950/0001-98</t>
  </si>
  <si>
    <t>RELAÇÃO DE CONTRATOS  EM 2021</t>
  </si>
  <si>
    <t>40.117.270/0001-00</t>
  </si>
  <si>
    <t xml:space="preserve">HDI SEGUROS </t>
  </si>
  <si>
    <t>29.980.158/0001-00</t>
  </si>
  <si>
    <t xml:space="preserve">Serviços Advocaticios </t>
  </si>
  <si>
    <t xml:space="preserve">RODRIGUES E ROSSETO  SOCIEDADE DE ADVOGADOS </t>
  </si>
  <si>
    <t>08.999.057/0001-58</t>
  </si>
  <si>
    <t xml:space="preserve">Serviços Juridicos </t>
  </si>
  <si>
    <t xml:space="preserve">ACS AUDITORIA E CONSULTORIA CONTABIL </t>
  </si>
  <si>
    <t>10.883.685/0001-15</t>
  </si>
  <si>
    <t>Serviço de auditoria e consultoria contabil</t>
  </si>
  <si>
    <t xml:space="preserve">MARIO GILSON DE SOUZA </t>
  </si>
  <si>
    <t xml:space="preserve">RAFC Serviços Medicos LTDA </t>
  </si>
  <si>
    <t>24.681.635/0001-60</t>
  </si>
  <si>
    <t xml:space="preserve">Endovalle Antendimento Hospitalar Eireli </t>
  </si>
  <si>
    <t>39.875.659/0001-27</t>
  </si>
  <si>
    <t>Centro Especialidades Itapeva Eireli</t>
  </si>
  <si>
    <t>10.900.651/0001-91</t>
  </si>
  <si>
    <t xml:space="preserve">Clinica Medica e Neurologia Vieira LTDA </t>
  </si>
  <si>
    <t>13.950.454/0001-75</t>
  </si>
  <si>
    <t>Neurologista</t>
  </si>
  <si>
    <t>39.468.099/0001-96</t>
  </si>
  <si>
    <t xml:space="preserve">Thales Serviços Medicos LTDA </t>
  </si>
  <si>
    <t>Mistretta Ragui Serviços Medicos Eirelli</t>
  </si>
  <si>
    <t>14.761.398/0001-93</t>
  </si>
  <si>
    <t xml:space="preserve">Urologista </t>
  </si>
  <si>
    <t xml:space="preserve">UNIMED SUDOESTE PAULISTA COOP. DE TRABALHO MEDICO </t>
  </si>
  <si>
    <t>NEYLOR CECCHI (IVO VAZ)</t>
  </si>
  <si>
    <t xml:space="preserve">Serviços Medicina do Trabalho </t>
  </si>
  <si>
    <t>BRUMED CONSULTORIO MEDICO LTDA EPP</t>
  </si>
  <si>
    <t>04.902.701/0001-77</t>
  </si>
  <si>
    <t>Seguro Medicina do Trabalho</t>
  </si>
  <si>
    <t>Dermatologia / Oftalmologia</t>
  </si>
  <si>
    <t>34.283.361/0001-04</t>
  </si>
  <si>
    <t>Medicalneuro Serviços Medicos Eireli</t>
  </si>
  <si>
    <t>Neurocirurgião</t>
  </si>
  <si>
    <t/>
  </si>
  <si>
    <t>29.582.037/0001-57</t>
  </si>
  <si>
    <t>SALUTEM SOLUCOES TECNOLOGIGAS LTDA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</si>
</sst>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dd/mm/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u/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E9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6">
    <xf numFmtId="0" fontId="0" fillId="0" borderId="0" xfId="0"/>
    <xf numFmtId="165" fontId="4" fillId="0" borderId="0" xfId="0" applyNumberFormat="1" applyFont="1" applyAlignment="1">
      <alignment wrapText="1"/>
    </xf>
    <xf numFmtId="165" fontId="4" fillId="0" borderId="0" xfId="0" applyNumberFormat="1" applyFont="1"/>
    <xf numFmtId="0" fontId="4" fillId="0" borderId="0" xfId="0" applyFont="1"/>
    <xf numFmtId="0" fontId="4" fillId="0" borderId="0" xfId="0" applyFont="1" applyFill="1"/>
    <xf numFmtId="165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43" fontId="4" fillId="0" borderId="0" xfId="5" applyFont="1" applyAlignment="1"/>
    <xf numFmtId="0" fontId="4" fillId="0" borderId="0" xfId="0" applyNumberFormat="1" applyFont="1" applyAlignment="1">
      <alignment horizontal="left"/>
    </xf>
    <xf numFmtId="43" fontId="4" fillId="0" borderId="0" xfId="5" applyFont="1" applyFill="1" applyAlignment="1">
      <alignment horizontal="center"/>
    </xf>
    <xf numFmtId="0" fontId="5" fillId="0" borderId="0" xfId="0" applyFont="1"/>
    <xf numFmtId="165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6" fillId="0" borderId="1" xfId="0" applyFont="1" applyFill="1" applyBorder="1" applyAlignment="1"/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43" fontId="7" fillId="0" borderId="0" xfId="5" applyFont="1" applyAlignment="1">
      <alignment horizontal="left"/>
    </xf>
    <xf numFmtId="0" fontId="4" fillId="0" borderId="0" xfId="0" applyFont="1" applyBorder="1"/>
    <xf numFmtId="165" fontId="4" fillId="0" borderId="2" xfId="0" applyNumberFormat="1" applyFont="1" applyFill="1" applyBorder="1" applyAlignment="1">
      <alignment wrapText="1"/>
    </xf>
    <xf numFmtId="0" fontId="4" fillId="0" borderId="0" xfId="0" applyFont="1" applyFill="1" applyBorder="1"/>
    <xf numFmtId="43" fontId="7" fillId="0" borderId="0" xfId="0" applyNumberFormat="1" applyFont="1" applyAlignment="1">
      <alignment horizontal="left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Border="1"/>
    <xf numFmtId="0" fontId="4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43" fontId="2" fillId="0" borderId="0" xfId="5" applyFont="1" applyAlignment="1"/>
    <xf numFmtId="43" fontId="2" fillId="0" borderId="0" xfId="5" applyFont="1" applyFill="1" applyAlignment="1">
      <alignment horizontal="center"/>
    </xf>
    <xf numFmtId="0" fontId="3" fillId="0" borderId="0" xfId="0" applyFont="1"/>
    <xf numFmtId="165" fontId="9" fillId="0" borderId="0" xfId="0" applyNumberFormat="1" applyFont="1" applyFill="1" applyBorder="1" applyAlignment="1">
      <alignment wrapText="1"/>
    </xf>
    <xf numFmtId="165" fontId="9" fillId="0" borderId="0" xfId="0" applyNumberFormat="1" applyFont="1" applyAlignment="1">
      <alignment wrapText="1"/>
    </xf>
    <xf numFmtId="165" fontId="9" fillId="0" borderId="0" xfId="0" applyNumberFormat="1" applyFont="1"/>
    <xf numFmtId="43" fontId="8" fillId="0" borderId="1" xfId="5" applyFont="1" applyFill="1" applyBorder="1" applyAlignment="1">
      <alignment horizontal="center" vertical="center" wrapText="1"/>
    </xf>
    <xf numFmtId="43" fontId="8" fillId="0" borderId="1" xfId="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3" fontId="8" fillId="0" borderId="1" xfId="5" applyFont="1" applyFill="1" applyBorder="1" applyAlignment="1">
      <alignment vertical="center" wrapText="1"/>
    </xf>
    <xf numFmtId="43" fontId="8" fillId="0" borderId="1" xfId="5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wrapText="1"/>
    </xf>
    <xf numFmtId="43" fontId="4" fillId="0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4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3" fontId="4" fillId="0" borderId="1" xfId="5" applyFont="1" applyFill="1" applyBorder="1" applyAlignment="1">
      <alignment horizontal="center" vertical="center" wrapText="1"/>
    </xf>
    <xf numFmtId="43" fontId="10" fillId="0" borderId="1" xfId="5" applyFont="1" applyFill="1" applyBorder="1" applyAlignment="1">
      <alignment horizontal="center" vertical="center"/>
    </xf>
    <xf numFmtId="0" fontId="11" fillId="0" borderId="0" xfId="3" applyFont="1" applyFill="1" applyAlignment="1">
      <alignment horizontal="left"/>
    </xf>
    <xf numFmtId="0" fontId="4" fillId="0" borderId="4" xfId="0" applyFont="1" applyFill="1" applyBorder="1"/>
    <xf numFmtId="43" fontId="8" fillId="0" borderId="0" xfId="5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wrapText="1"/>
    </xf>
    <xf numFmtId="165" fontId="9" fillId="0" borderId="0" xfId="0" applyNumberFormat="1" applyFont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3" fontId="8" fillId="2" borderId="1" xfId="5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0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43" fontId="5" fillId="3" borderId="1" xfId="5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43" fontId="4" fillId="2" borderId="1" xfId="5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3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4" fillId="3" borderId="1" xfId="0" applyNumberFormat="1" applyFont="1" applyFill="1" applyBorder="1" applyAlignment="1">
      <alignment horizontal="left" wrapText="1"/>
    </xf>
    <xf numFmtId="43" fontId="5" fillId="3" borderId="1" xfId="5" applyFont="1" applyFill="1" applyBorder="1" applyAlignment="1">
      <alignment wrapText="1"/>
    </xf>
    <xf numFmtId="43" fontId="8" fillId="2" borderId="1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wrapText="1"/>
    </xf>
    <xf numFmtId="43" fontId="4" fillId="3" borderId="1" xfId="0" applyNumberFormat="1" applyFont="1" applyFill="1" applyBorder="1" applyAlignment="1">
      <alignment wrapText="1"/>
    </xf>
    <xf numFmtId="43" fontId="5" fillId="3" borderId="1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wrapText="1"/>
    </xf>
    <xf numFmtId="43" fontId="4" fillId="0" borderId="0" xfId="0" applyNumberFormat="1" applyFont="1" applyFill="1" applyBorder="1" applyAlignment="1">
      <alignment wrapText="1"/>
    </xf>
    <xf numFmtId="43" fontId="5" fillId="0" borderId="0" xfId="5" applyFont="1" applyFill="1" applyBorder="1" applyAlignment="1">
      <alignment wrapText="1"/>
    </xf>
    <xf numFmtId="43" fontId="5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43" fontId="4" fillId="0" borderId="1" xfId="0" applyNumberFormat="1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wrapText="1"/>
    </xf>
    <xf numFmtId="43" fontId="4" fillId="2" borderId="1" xfId="5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vertical="center"/>
    </xf>
    <xf numFmtId="43" fontId="4" fillId="0" borderId="1" xfId="5" applyFont="1" applyFill="1" applyBorder="1" applyAlignment="1">
      <alignment horizontal="center" vertical="center"/>
    </xf>
    <xf numFmtId="43" fontId="4" fillId="0" borderId="0" xfId="5" applyFont="1" applyFill="1" applyBorder="1" applyAlignment="1">
      <alignment wrapText="1"/>
    </xf>
    <xf numFmtId="43" fontId="4" fillId="2" borderId="1" xfId="5" applyFont="1" applyFill="1" applyBorder="1" applyAlignment="1">
      <alignment vertical="center" wrapText="1"/>
    </xf>
    <xf numFmtId="43" fontId="8" fillId="2" borderId="1" xfId="5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wrapText="1"/>
    </xf>
    <xf numFmtId="43" fontId="10" fillId="2" borderId="1" xfId="5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2" fontId="4" fillId="2" borderId="1" xfId="5" applyNumberFormat="1" applyFont="1" applyFill="1" applyBorder="1" applyAlignment="1">
      <alignment horizontal="center" vertical="center" wrapText="1"/>
    </xf>
    <xf numFmtId="2" fontId="8" fillId="2" borderId="1" xfId="5" applyNumberFormat="1" applyFont="1" applyFill="1" applyBorder="1" applyAlignment="1">
      <alignment horizontal="center" vertical="center" wrapText="1"/>
    </xf>
    <xf numFmtId="40" fontId="8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2" fontId="4" fillId="0" borderId="1" xfId="5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vertical="center" wrapText="1"/>
    </xf>
    <xf numFmtId="43" fontId="5" fillId="3" borderId="1" xfId="5" applyFont="1" applyFill="1" applyBorder="1" applyAlignment="1">
      <alignment horizontal="center" wrapText="1"/>
    </xf>
    <xf numFmtId="43" fontId="5" fillId="0" borderId="0" xfId="5" applyFont="1" applyFill="1" applyBorder="1" applyAlignment="1">
      <alignment horizontal="center" wrapText="1"/>
    </xf>
    <xf numFmtId="165" fontId="4" fillId="3" borderId="4" xfId="0" applyNumberFormat="1" applyFont="1" applyFill="1" applyBorder="1" applyAlignment="1">
      <alignment wrapText="1"/>
    </xf>
    <xf numFmtId="165" fontId="4" fillId="3" borderId="0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4" fillId="0" borderId="8" xfId="0" applyNumberFormat="1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43" fontId="5" fillId="0" borderId="8" xfId="5" applyFont="1" applyFill="1" applyBorder="1" applyAlignment="1">
      <alignment wrapText="1"/>
    </xf>
    <xf numFmtId="43" fontId="5" fillId="0" borderId="8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wrapText="1"/>
    </xf>
    <xf numFmtId="165" fontId="4" fillId="4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2" fontId="8" fillId="2" borderId="1" xfId="5" applyNumberFormat="1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center" wrapText="1"/>
    </xf>
    <xf numFmtId="43" fontId="5" fillId="0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43" fontId="5" fillId="0" borderId="0" xfId="5" applyFont="1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6" fillId="0" borderId="0" xfId="5" applyFont="1" applyFill="1" applyBorder="1" applyAlignment="1"/>
    <xf numFmtId="0" fontId="6" fillId="0" borderId="4" xfId="0" applyFont="1" applyFill="1" applyBorder="1" applyAlignment="1"/>
    <xf numFmtId="165" fontId="4" fillId="3" borderId="1" xfId="0" applyNumberFormat="1" applyFont="1" applyFill="1" applyBorder="1"/>
    <xf numFmtId="165" fontId="8" fillId="2" borderId="1" xfId="0" applyNumberFormat="1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3" fontId="5" fillId="3" borderId="1" xfId="5" applyFont="1" applyFill="1" applyBorder="1"/>
    <xf numFmtId="165" fontId="4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left" vertical="center"/>
    </xf>
    <xf numFmtId="43" fontId="5" fillId="3" borderId="1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43" fontId="5" fillId="0" borderId="0" xfId="5" applyFont="1" applyFill="1" applyBorder="1"/>
    <xf numFmtId="165" fontId="4" fillId="0" borderId="0" xfId="0" applyNumberFormat="1" applyFont="1" applyFill="1" applyBorder="1"/>
    <xf numFmtId="165" fontId="4" fillId="0" borderId="1" xfId="0" applyNumberFormat="1" applyFont="1" applyBorder="1"/>
    <xf numFmtId="165" fontId="4" fillId="2" borderId="1" xfId="0" applyNumberFormat="1" applyFont="1" applyFill="1" applyBorder="1" applyAlignment="1">
      <alignment horizontal="left" vertical="center" wrapText="1"/>
    </xf>
    <xf numFmtId="43" fontId="10" fillId="3" borderId="1" xfId="5" applyFont="1" applyFill="1" applyBorder="1"/>
    <xf numFmtId="43" fontId="10" fillId="0" borderId="0" xfId="5" applyFont="1" applyFill="1" applyBorder="1"/>
    <xf numFmtId="165" fontId="4" fillId="0" borderId="0" xfId="0" applyNumberFormat="1" applyFont="1" applyBorder="1" applyAlignment="1">
      <alignment wrapText="1"/>
    </xf>
    <xf numFmtId="165" fontId="4" fillId="0" borderId="0" xfId="0" applyNumberFormat="1" applyFont="1" applyBorder="1"/>
    <xf numFmtId="164" fontId="5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43" fontId="8" fillId="4" borderId="1" xfId="5" applyFont="1" applyFill="1" applyBorder="1" applyAlignment="1">
      <alignment horizontal="center" vertical="center" wrapText="1"/>
    </xf>
    <xf numFmtId="43" fontId="8" fillId="4" borderId="1" xfId="5" applyFont="1" applyFill="1" applyBorder="1" applyAlignment="1">
      <alignment vertical="center" wrapText="1"/>
    </xf>
    <xf numFmtId="43" fontId="8" fillId="5" borderId="1" xfId="5" applyFont="1" applyFill="1" applyBorder="1" applyAlignment="1">
      <alignment horizontal="center" vertical="center" wrapText="1"/>
    </xf>
    <xf numFmtId="43" fontId="8" fillId="4" borderId="1" xfId="5" applyFont="1" applyFill="1" applyBorder="1" applyAlignment="1">
      <alignment horizontal="center" vertical="center"/>
    </xf>
    <xf numFmtId="43" fontId="8" fillId="5" borderId="1" xfId="5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right" vertical="center"/>
    </xf>
    <xf numFmtId="164" fontId="2" fillId="0" borderId="0" xfId="1" applyFont="1" applyAlignment="1"/>
    <xf numFmtId="164" fontId="4" fillId="0" borderId="0" xfId="1" applyFont="1" applyAlignment="1"/>
    <xf numFmtId="43" fontId="5" fillId="0" borderId="0" xfId="0" applyNumberFormat="1" applyFont="1"/>
    <xf numFmtId="165" fontId="15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164" fontId="16" fillId="6" borderId="3" xfId="1" applyFont="1" applyFill="1" applyBorder="1" applyAlignment="1">
      <alignment wrapText="1"/>
    </xf>
    <xf numFmtId="43" fontId="16" fillId="6" borderId="3" xfId="5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165" fontId="18" fillId="0" borderId="1" xfId="0" applyNumberFormat="1" applyFont="1" applyFill="1" applyBorder="1" applyAlignment="1">
      <alignment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8" fillId="2" borderId="1" xfId="1" applyFont="1" applyFill="1" applyBorder="1" applyAlignment="1">
      <alignment horizontal="center" vertical="center" wrapText="1"/>
    </xf>
    <xf numFmtId="43" fontId="19" fillId="2" borderId="1" xfId="5" applyFont="1" applyFill="1" applyBorder="1" applyAlignment="1">
      <alignment horizontal="center" vertical="center" wrapText="1"/>
    </xf>
    <xf numFmtId="43" fontId="19" fillId="0" borderId="1" xfId="5" applyFont="1" applyFill="1" applyBorder="1" applyAlignment="1">
      <alignment horizontal="center" vertical="center" wrapText="1"/>
    </xf>
    <xf numFmtId="43" fontId="16" fillId="3" borderId="1" xfId="0" applyNumberFormat="1" applyFont="1" applyFill="1" applyBorder="1" applyAlignment="1">
      <alignment horizontal="center" vertical="center" wrapText="1"/>
    </xf>
    <xf numFmtId="164" fontId="19" fillId="2" borderId="1" xfId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3" fontId="18" fillId="0" borderId="1" xfId="0" applyNumberFormat="1" applyFont="1" applyFill="1" applyBorder="1" applyAlignment="1">
      <alignment horizontal="center" vertical="center" wrapText="1"/>
    </xf>
    <xf numFmtId="164" fontId="18" fillId="0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wrapText="1"/>
    </xf>
    <xf numFmtId="0" fontId="18" fillId="3" borderId="1" xfId="0" applyNumberFormat="1" applyFont="1" applyFill="1" applyBorder="1" applyAlignment="1">
      <alignment horizontal="left" wrapText="1"/>
    </xf>
    <xf numFmtId="43" fontId="18" fillId="3" borderId="1" xfId="0" applyNumberFormat="1" applyFont="1" applyFill="1" applyBorder="1" applyAlignment="1">
      <alignment wrapText="1"/>
    </xf>
    <xf numFmtId="164" fontId="16" fillId="3" borderId="1" xfId="1" applyFont="1" applyFill="1" applyBorder="1" applyAlignment="1">
      <alignment wrapText="1"/>
    </xf>
    <xf numFmtId="43" fontId="16" fillId="3" borderId="1" xfId="5" applyFont="1" applyFill="1" applyBorder="1" applyAlignment="1">
      <alignment wrapText="1"/>
    </xf>
    <xf numFmtId="43" fontId="16" fillId="3" borderId="1" xfId="0" applyNumberFormat="1" applyFont="1" applyFill="1" applyBorder="1" applyAlignment="1">
      <alignment wrapText="1"/>
    </xf>
    <xf numFmtId="0" fontId="16" fillId="3" borderId="5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8" fillId="0" borderId="0" xfId="0" applyNumberFormat="1" applyFont="1" applyFill="1" applyBorder="1" applyAlignment="1">
      <alignment horizontal="left" wrapText="1"/>
    </xf>
    <xf numFmtId="43" fontId="18" fillId="0" borderId="0" xfId="0" applyNumberFormat="1" applyFont="1" applyFill="1" applyBorder="1" applyAlignment="1">
      <alignment wrapText="1"/>
    </xf>
    <xf numFmtId="164" fontId="16" fillId="0" borderId="0" xfId="1" applyFont="1" applyFill="1" applyBorder="1" applyAlignment="1">
      <alignment wrapText="1"/>
    </xf>
    <xf numFmtId="43" fontId="16" fillId="0" borderId="0" xfId="5" applyFont="1" applyFill="1" applyBorder="1" applyAlignment="1">
      <alignment wrapText="1"/>
    </xf>
    <xf numFmtId="43" fontId="16" fillId="0" borderId="0" xfId="0" applyNumberFormat="1" applyFont="1" applyFill="1" applyBorder="1" applyAlignment="1">
      <alignment wrapText="1"/>
    </xf>
    <xf numFmtId="165" fontId="18" fillId="3" borderId="5" xfId="0" applyNumberFormat="1" applyFont="1" applyFill="1" applyBorder="1" applyAlignment="1">
      <alignment wrapText="1"/>
    </xf>
    <xf numFmtId="165" fontId="18" fillId="3" borderId="6" xfId="0" applyNumberFormat="1" applyFont="1" applyFill="1" applyBorder="1" applyAlignment="1">
      <alignment wrapText="1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64" fontId="18" fillId="0" borderId="1" xfId="1" applyFont="1" applyFill="1" applyBorder="1" applyAlignment="1">
      <alignment vertical="center" wrapText="1"/>
    </xf>
    <xf numFmtId="43" fontId="19" fillId="0" borderId="1" xfId="5" applyFont="1" applyFill="1" applyBorder="1" applyAlignment="1">
      <alignment vertical="center" wrapText="1"/>
    </xf>
    <xf numFmtId="43" fontId="19" fillId="0" borderId="3" xfId="5" applyFont="1" applyFill="1" applyBorder="1" applyAlignment="1">
      <alignment horizontal="center" vertical="center"/>
    </xf>
    <xf numFmtId="43" fontId="19" fillId="0" borderId="1" xfId="5" applyFont="1" applyFill="1" applyBorder="1" applyAlignment="1">
      <alignment horizontal="center" vertical="center"/>
    </xf>
    <xf numFmtId="43" fontId="16" fillId="3" borderId="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3" fontId="19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43" fontId="18" fillId="0" borderId="1" xfId="0" applyNumberFormat="1" applyFont="1" applyFill="1" applyBorder="1" applyAlignment="1">
      <alignment horizontal="center" vertical="center"/>
    </xf>
    <xf numFmtId="164" fontId="18" fillId="0" borderId="1" xfId="1" applyFont="1" applyFill="1" applyBorder="1" applyAlignment="1">
      <alignment horizontal="left" vertical="center" wrapText="1"/>
    </xf>
    <xf numFmtId="43" fontId="16" fillId="3" borderId="1" xfId="0" applyNumberFormat="1" applyFont="1" applyFill="1" applyBorder="1" applyAlignment="1">
      <alignment horizontal="center" vertical="center"/>
    </xf>
    <xf numFmtId="164" fontId="18" fillId="0" borderId="1" xfId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8" fillId="3" borderId="1" xfId="0" applyNumberFormat="1" applyFont="1" applyFill="1" applyBorder="1" applyAlignment="1">
      <alignment horizontal="left"/>
    </xf>
    <xf numFmtId="43" fontId="18" fillId="3" borderId="1" xfId="0" applyNumberFormat="1" applyFont="1" applyFill="1" applyBorder="1" applyAlignment="1"/>
    <xf numFmtId="164" fontId="16" fillId="3" borderId="1" xfId="1" applyFont="1" applyFill="1" applyBorder="1" applyAlignment="1"/>
    <xf numFmtId="43" fontId="16" fillId="3" borderId="1" xfId="5" applyFont="1" applyFill="1" applyBorder="1" applyAlignment="1"/>
    <xf numFmtId="165" fontId="18" fillId="0" borderId="4" xfId="0" applyNumberFormat="1" applyFont="1" applyFill="1" applyBorder="1" applyAlignment="1">
      <alignment wrapText="1"/>
    </xf>
    <xf numFmtId="165" fontId="18" fillId="0" borderId="0" xfId="0" applyNumberFormat="1" applyFont="1" applyFill="1" applyBorder="1" applyAlignment="1">
      <alignment wrapText="1"/>
    </xf>
    <xf numFmtId="164" fontId="18" fillId="0" borderId="0" xfId="1" applyFont="1" applyFill="1" applyBorder="1" applyAlignment="1">
      <alignment wrapText="1"/>
    </xf>
    <xf numFmtId="43" fontId="18" fillId="0" borderId="0" xfId="5" applyFont="1" applyFill="1" applyBorder="1" applyAlignment="1">
      <alignment wrapText="1"/>
    </xf>
    <xf numFmtId="164" fontId="18" fillId="2" borderId="1" xfId="1" applyFont="1" applyFill="1" applyBorder="1" applyAlignment="1">
      <alignment vertical="center" wrapText="1"/>
    </xf>
    <xf numFmtId="43" fontId="19" fillId="2" borderId="1" xfId="5" applyFont="1" applyFill="1" applyBorder="1" applyAlignment="1">
      <alignment vertical="center" wrapText="1"/>
    </xf>
    <xf numFmtId="43" fontId="16" fillId="3" borderId="1" xfId="5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43" fontId="18" fillId="0" borderId="1" xfId="0" applyNumberFormat="1" applyFont="1" applyFill="1" applyBorder="1" applyAlignment="1">
      <alignment vertical="center" wrapText="1"/>
    </xf>
    <xf numFmtId="43" fontId="16" fillId="3" borderId="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left" wrapText="1"/>
    </xf>
    <xf numFmtId="43" fontId="18" fillId="0" borderId="1" xfId="0" applyNumberFormat="1" applyFont="1" applyFill="1" applyBorder="1" applyAlignment="1">
      <alignment wrapText="1"/>
    </xf>
    <xf numFmtId="43" fontId="20" fillId="2" borderId="1" xfId="5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40" fontId="19" fillId="0" borderId="1" xfId="5" applyNumberFormat="1" applyFont="1" applyFill="1" applyBorder="1" applyAlignment="1">
      <alignment horizontal="center" vertical="center" wrapText="1"/>
    </xf>
    <xf numFmtId="2" fontId="19" fillId="0" borderId="1" xfId="5" applyNumberFormat="1" applyFont="1" applyFill="1" applyBorder="1" applyAlignment="1">
      <alignment horizontal="center" vertical="center" wrapText="1"/>
    </xf>
    <xf numFmtId="2" fontId="19" fillId="0" borderId="1" xfId="5" applyNumberFormat="1" applyFont="1" applyFill="1" applyBorder="1" applyAlignment="1">
      <alignment vertical="center" wrapText="1"/>
    </xf>
    <xf numFmtId="0" fontId="18" fillId="3" borderId="1" xfId="0" applyFont="1" applyFill="1" applyBorder="1" applyAlignment="1">
      <alignment wrapText="1"/>
    </xf>
    <xf numFmtId="164" fontId="16" fillId="3" borderId="1" xfId="1" applyFont="1" applyFill="1" applyBorder="1" applyAlignment="1">
      <alignment horizontal="center" wrapText="1"/>
    </xf>
    <xf numFmtId="43" fontId="16" fillId="3" borderId="1" xfId="5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164" fontId="16" fillId="0" borderId="0" xfId="1" applyFont="1" applyFill="1" applyBorder="1" applyAlignment="1">
      <alignment horizontal="center" wrapText="1"/>
    </xf>
    <xf numFmtId="43" fontId="16" fillId="0" borderId="0" xfId="5" applyFont="1" applyFill="1" applyBorder="1" applyAlignment="1">
      <alignment horizontal="center" wrapText="1"/>
    </xf>
    <xf numFmtId="165" fontId="18" fillId="3" borderId="4" xfId="0" applyNumberFormat="1" applyFont="1" applyFill="1" applyBorder="1" applyAlignment="1">
      <alignment wrapText="1"/>
    </xf>
    <xf numFmtId="165" fontId="18" fillId="3" borderId="0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wrapText="1"/>
    </xf>
    <xf numFmtId="0" fontId="18" fillId="0" borderId="8" xfId="0" applyNumberFormat="1" applyFont="1" applyFill="1" applyBorder="1" applyAlignment="1">
      <alignment horizontal="left" wrapText="1"/>
    </xf>
    <xf numFmtId="0" fontId="18" fillId="0" borderId="8" xfId="0" applyFont="1" applyFill="1" applyBorder="1" applyAlignment="1">
      <alignment wrapText="1"/>
    </xf>
    <xf numFmtId="164" fontId="16" fillId="0" borderId="8" xfId="1" applyFont="1" applyFill="1" applyBorder="1" applyAlignment="1">
      <alignment wrapText="1"/>
    </xf>
    <xf numFmtId="43" fontId="16" fillId="0" borderId="8" xfId="5" applyFont="1" applyFill="1" applyBorder="1" applyAlignment="1">
      <alignment wrapText="1"/>
    </xf>
    <xf numFmtId="43" fontId="16" fillId="0" borderId="8" xfId="0" applyNumberFormat="1" applyFont="1" applyFill="1" applyBorder="1" applyAlignment="1">
      <alignment wrapText="1"/>
    </xf>
    <xf numFmtId="0" fontId="18" fillId="0" borderId="1" xfId="0" applyNumberFormat="1" applyFont="1" applyFill="1" applyBorder="1" applyAlignment="1">
      <alignment vertical="center" wrapText="1"/>
    </xf>
    <xf numFmtId="165" fontId="18" fillId="0" borderId="1" xfId="0" applyNumberFormat="1" applyFont="1" applyBorder="1" applyAlignment="1">
      <alignment wrapText="1"/>
    </xf>
    <xf numFmtId="165" fontId="18" fillId="4" borderId="1" xfId="0" applyNumberFormat="1" applyFont="1" applyFill="1" applyBorder="1" applyAlignment="1">
      <alignment wrapText="1"/>
    </xf>
    <xf numFmtId="0" fontId="18" fillId="0" borderId="6" xfId="0" applyNumberFormat="1" applyFont="1" applyFill="1" applyBorder="1" applyAlignment="1">
      <alignment horizontal="left" wrapText="1"/>
    </xf>
    <xf numFmtId="0" fontId="18" fillId="0" borderId="6" xfId="0" applyFont="1" applyFill="1" applyBorder="1" applyAlignment="1">
      <alignment wrapText="1"/>
    </xf>
    <xf numFmtId="164" fontId="16" fillId="0" borderId="6" xfId="1" applyFont="1" applyFill="1" applyBorder="1" applyAlignment="1">
      <alignment wrapText="1"/>
    </xf>
    <xf numFmtId="43" fontId="16" fillId="0" borderId="6" xfId="5" applyFont="1" applyFill="1" applyBorder="1" applyAlignment="1">
      <alignment wrapText="1"/>
    </xf>
    <xf numFmtId="43" fontId="16" fillId="0" borderId="2" xfId="5" applyFont="1" applyFill="1" applyBorder="1" applyAlignment="1">
      <alignment wrapText="1"/>
    </xf>
    <xf numFmtId="164" fontId="18" fillId="2" borderId="1" xfId="1" applyFont="1" applyFill="1" applyBorder="1" applyAlignment="1">
      <alignment horizontal="center" vertical="center"/>
    </xf>
    <xf numFmtId="43" fontId="19" fillId="0" borderId="1" xfId="5" applyFont="1" applyFill="1" applyBorder="1" applyAlignment="1">
      <alignment vertical="center"/>
    </xf>
    <xf numFmtId="43" fontId="16" fillId="0" borderId="0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43" fontId="18" fillId="0" borderId="1" xfId="5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164" fontId="18" fillId="0" borderId="1" xfId="1" applyFont="1" applyFill="1" applyBorder="1" applyAlignment="1">
      <alignment horizontal="center"/>
    </xf>
    <xf numFmtId="43" fontId="16" fillId="0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164" fontId="16" fillId="0" borderId="0" xfId="1" applyFont="1" applyFill="1" applyBorder="1" applyAlignment="1"/>
    <xf numFmtId="43" fontId="16" fillId="0" borderId="0" xfId="5" applyFont="1" applyFill="1" applyBorder="1" applyAlignment="1"/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43" fontId="15" fillId="0" borderId="0" xfId="5" applyFont="1" applyFill="1" applyBorder="1" applyAlignment="1"/>
    <xf numFmtId="0" fontId="15" fillId="0" borderId="4" xfId="0" applyFont="1" applyFill="1" applyBorder="1" applyAlignment="1"/>
    <xf numFmtId="165" fontId="18" fillId="0" borderId="1" xfId="0" applyNumberFormat="1" applyFont="1" applyFill="1" applyBorder="1"/>
    <xf numFmtId="43" fontId="18" fillId="2" borderId="1" xfId="0" applyNumberFormat="1" applyFont="1" applyFill="1" applyBorder="1" applyAlignment="1">
      <alignment vertical="center"/>
    </xf>
    <xf numFmtId="43" fontId="16" fillId="3" borderId="1" xfId="0" applyNumberFormat="1" applyFont="1" applyFill="1" applyBorder="1" applyAlignment="1">
      <alignment vertical="center"/>
    </xf>
    <xf numFmtId="43" fontId="16" fillId="3" borderId="1" xfId="5" applyFont="1" applyFill="1" applyBorder="1"/>
    <xf numFmtId="164" fontId="16" fillId="3" borderId="1" xfId="1" applyFont="1" applyFill="1" applyBorder="1"/>
    <xf numFmtId="43" fontId="16" fillId="3" borderId="1" xfId="0" applyNumberFormat="1" applyFont="1" applyFill="1" applyBorder="1" applyAlignment="1">
      <alignment horizontal="center"/>
    </xf>
    <xf numFmtId="43" fontId="16" fillId="0" borderId="0" xfId="0" applyNumberFormat="1" applyFont="1" applyFill="1" applyBorder="1" applyAlignment="1">
      <alignment horizontal="center"/>
    </xf>
    <xf numFmtId="164" fontId="16" fillId="0" borderId="0" xfId="1" applyFont="1" applyFill="1" applyBorder="1"/>
    <xf numFmtId="43" fontId="16" fillId="0" borderId="0" xfId="5" applyFont="1" applyFill="1" applyBorder="1"/>
    <xf numFmtId="165" fontId="18" fillId="0" borderId="0" xfId="0" applyNumberFormat="1" applyFont="1" applyFill="1" applyBorder="1"/>
    <xf numFmtId="165" fontId="18" fillId="3" borderId="1" xfId="0" applyNumberFormat="1" applyFont="1" applyFill="1" applyBorder="1"/>
    <xf numFmtId="0" fontId="18" fillId="0" borderId="1" xfId="0" applyNumberFormat="1" applyFont="1" applyFill="1" applyBorder="1" applyAlignment="1">
      <alignment horizontal="center"/>
    </xf>
    <xf numFmtId="164" fontId="19" fillId="2" borderId="1" xfId="1" applyFont="1" applyFill="1" applyBorder="1" applyAlignment="1">
      <alignment horizontal="center" vertical="center"/>
    </xf>
    <xf numFmtId="165" fontId="18" fillId="0" borderId="1" xfId="0" applyNumberFormat="1" applyFont="1" applyBorder="1"/>
    <xf numFmtId="43" fontId="20" fillId="0" borderId="0" xfId="5" applyFont="1" applyFill="1" applyBorder="1"/>
    <xf numFmtId="164" fontId="16" fillId="3" borderId="1" xfId="1" applyFont="1" applyFill="1" applyBorder="1" applyAlignment="1">
      <alignment horizontal="center"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 wrapText="1"/>
    </xf>
    <xf numFmtId="164" fontId="18" fillId="0" borderId="0" xfId="1" applyFont="1" applyAlignment="1"/>
    <xf numFmtId="43" fontId="18" fillId="0" borderId="0" xfId="5" applyFont="1" applyAlignment="1"/>
    <xf numFmtId="43" fontId="18" fillId="0" borderId="0" xfId="5" applyFont="1" applyFill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left"/>
    </xf>
    <xf numFmtId="164" fontId="17" fillId="0" borderId="0" xfId="1" applyFont="1" applyAlignment="1">
      <alignment horizontal="left"/>
    </xf>
    <xf numFmtId="43" fontId="17" fillId="0" borderId="0" xfId="5" applyFont="1" applyAlignment="1">
      <alignment horizontal="left"/>
    </xf>
    <xf numFmtId="43" fontId="17" fillId="0" borderId="0" xfId="0" applyNumberFormat="1" applyFont="1" applyAlignment="1">
      <alignment horizontal="left"/>
    </xf>
    <xf numFmtId="165" fontId="18" fillId="0" borderId="0" xfId="0" applyNumberFormat="1" applyFont="1" applyBorder="1" applyAlignment="1">
      <alignment wrapText="1"/>
    </xf>
    <xf numFmtId="165" fontId="18" fillId="0" borderId="0" xfId="0" applyNumberFormat="1" applyFont="1" applyBorder="1"/>
    <xf numFmtId="0" fontId="23" fillId="0" borderId="0" xfId="3" applyFont="1" applyFill="1" applyAlignment="1">
      <alignment horizontal="left"/>
    </xf>
    <xf numFmtId="164" fontId="23" fillId="0" borderId="0" xfId="1" applyFont="1" applyFill="1" applyAlignment="1">
      <alignment horizontal="left"/>
    </xf>
    <xf numFmtId="165" fontId="24" fillId="0" borderId="0" xfId="0" applyNumberFormat="1" applyFont="1" applyBorder="1" applyAlignment="1">
      <alignment wrapText="1"/>
    </xf>
    <xf numFmtId="165" fontId="24" fillId="0" borderId="0" xfId="0" applyNumberFormat="1" applyFont="1" applyBorder="1"/>
    <xf numFmtId="165" fontId="24" fillId="0" borderId="0" xfId="0" applyNumberFormat="1" applyFont="1" applyFill="1" applyBorder="1" applyAlignment="1">
      <alignment wrapText="1"/>
    </xf>
    <xf numFmtId="165" fontId="24" fillId="0" borderId="0" xfId="0" applyNumberFormat="1" applyFont="1" applyAlignment="1">
      <alignment wrapText="1"/>
    </xf>
    <xf numFmtId="165" fontId="24" fillId="0" borderId="0" xfId="0" applyNumberFormat="1" applyFont="1"/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7" fillId="0" borderId="0" xfId="0" applyFont="1" applyAlignment="1"/>
    <xf numFmtId="0" fontId="21" fillId="3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165" fontId="23" fillId="0" borderId="1" xfId="0" applyNumberFormat="1" applyFont="1" applyFill="1" applyBorder="1" applyAlignment="1">
      <alignment vertical="center" wrapText="1"/>
    </xf>
    <xf numFmtId="0" fontId="21" fillId="3" borderId="1" xfId="0" applyFont="1" applyFill="1" applyBorder="1" applyAlignment="1"/>
    <xf numFmtId="165" fontId="17" fillId="0" borderId="0" xfId="0" applyNumberFormat="1" applyFont="1" applyFill="1" applyBorder="1" applyAlignment="1">
      <alignment wrapText="1"/>
    </xf>
    <xf numFmtId="0" fontId="23" fillId="2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0" fontId="21" fillId="0" borderId="7" xfId="0" applyFont="1" applyFill="1" applyBorder="1" applyAlignment="1">
      <alignment wrapText="1"/>
    </xf>
    <xf numFmtId="0" fontId="17" fillId="2" borderId="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Border="1" applyAlignment="1"/>
    <xf numFmtId="0" fontId="25" fillId="0" borderId="0" xfId="0" applyFont="1" applyFill="1" applyBorder="1" applyAlignment="1"/>
    <xf numFmtId="165" fontId="23" fillId="2" borderId="1" xfId="0" applyNumberFormat="1" applyFont="1" applyFill="1" applyBorder="1" applyAlignment="1">
      <alignment horizontal="left" vertical="center" wrapText="1"/>
    </xf>
    <xf numFmtId="165" fontId="17" fillId="3" borderId="1" xfId="0" applyNumberFormat="1" applyFont="1" applyFill="1" applyBorder="1" applyAlignment="1">
      <alignment wrapText="1"/>
    </xf>
    <xf numFmtId="165" fontId="23" fillId="0" borderId="1" xfId="0" applyNumberFormat="1" applyFont="1" applyFill="1" applyBorder="1" applyAlignment="1">
      <alignment horizontal="left" vertical="center"/>
    </xf>
    <xf numFmtId="0" fontId="17" fillId="0" borderId="0" xfId="0" applyFont="1" applyAlignment="1"/>
    <xf numFmtId="164" fontId="20" fillId="0" borderId="1" xfId="1" applyFont="1" applyFill="1" applyBorder="1" applyAlignment="1">
      <alignment horizontal="center" vertical="center" wrapText="1"/>
    </xf>
    <xf numFmtId="164" fontId="19" fillId="0" borderId="1" xfId="1" applyFont="1" applyFill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vertical="center" wrapText="1"/>
    </xf>
    <xf numFmtId="164" fontId="19" fillId="0" borderId="1" xfId="1" applyFont="1" applyFill="1" applyBorder="1" applyAlignment="1">
      <alignment vertical="center" wrapText="1"/>
    </xf>
    <xf numFmtId="164" fontId="19" fillId="0" borderId="1" xfId="1" applyFont="1" applyFill="1" applyBorder="1" applyAlignment="1">
      <alignment horizontal="center" vertical="center"/>
    </xf>
    <xf numFmtId="164" fontId="19" fillId="2" borderId="1" xfId="1" applyFont="1" applyFill="1" applyBorder="1" applyAlignment="1">
      <alignment vertical="center" wrapText="1"/>
    </xf>
    <xf numFmtId="164" fontId="15" fillId="0" borderId="0" xfId="1" applyFont="1" applyFill="1" applyBorder="1" applyAlignment="1"/>
    <xf numFmtId="164" fontId="0" fillId="0" borderId="0" xfId="1" applyFont="1"/>
    <xf numFmtId="0" fontId="16" fillId="3" borderId="1" xfId="0" applyFont="1" applyFill="1" applyBorder="1" applyAlignment="1">
      <alignment horizontal="center"/>
    </xf>
    <xf numFmtId="164" fontId="18" fillId="0" borderId="0" xfId="1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wrapText="1"/>
    </xf>
    <xf numFmtId="0" fontId="16" fillId="0" borderId="6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22" fillId="3" borderId="5" xfId="5" applyNumberFormat="1" applyFont="1" applyFill="1" applyBorder="1" applyAlignment="1">
      <alignment horizontal="center" vertical="center" wrapText="1"/>
    </xf>
    <xf numFmtId="0" fontId="22" fillId="3" borderId="6" xfId="5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165" fontId="18" fillId="0" borderId="6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5" xfId="5" applyNumberFormat="1" applyFont="1" applyFill="1" applyBorder="1" applyAlignment="1">
      <alignment horizontal="center" vertical="center" wrapText="1"/>
    </xf>
    <xf numFmtId="0" fontId="12" fillId="3" borderId="6" xfId="5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4" fillId="0" borderId="0" xfId="1" quotePrefix="1" applyFont="1" applyAlignment="1"/>
  </cellXfs>
  <cellStyles count="8">
    <cellStyle name="Moeda" xfId="1" builtinId="4"/>
    <cellStyle name="Normal" xfId="0" builtinId="0"/>
    <cellStyle name="Normal 2" xfId="2"/>
    <cellStyle name="Normal 2 2 2" xfId="3"/>
    <cellStyle name="Normal 3" xfId="4"/>
    <cellStyle name="Separador de milhares" xfId="5" builtinId="3"/>
    <cellStyle name="Separador de milhares 2" xfId="6"/>
    <cellStyle name="Separador de milhares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28575</xdr:rowOff>
    </xdr:from>
    <xdr:to>
      <xdr:col>2</xdr:col>
      <xdr:colOff>1838325</xdr:colOff>
      <xdr:row>5</xdr:row>
      <xdr:rowOff>38100</xdr:rowOff>
    </xdr:to>
    <xdr:pic>
      <xdr:nvPicPr>
        <xdr:cNvPr id="15444" name="Imagem 2" descr="C:\Users\Natalia\Desktop\Logo 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17811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1</xdr:row>
      <xdr:rowOff>0</xdr:rowOff>
    </xdr:from>
    <xdr:to>
      <xdr:col>2</xdr:col>
      <xdr:colOff>2466975</xdr:colOff>
      <xdr:row>6</xdr:row>
      <xdr:rowOff>9525</xdr:rowOff>
    </xdr:to>
    <xdr:pic>
      <xdr:nvPicPr>
        <xdr:cNvPr id="16418" name="Imagem 2" descr="C:\Users\Natalia\Desktop\Logo 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42875"/>
          <a:ext cx="17811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5529"/>
  <sheetViews>
    <sheetView showGridLines="0" tabSelected="1" topLeftCell="C1" zoomScaleNormal="100" zoomScaleSheetLayoutView="80" workbookViewId="0">
      <selection activeCell="S164" sqref="S164"/>
    </sheetView>
  </sheetViews>
  <sheetFormatPr defaultRowHeight="12"/>
  <cols>
    <col min="1" max="1" width="11.28515625" style="1" hidden="1" customWidth="1"/>
    <col min="2" max="2" width="14.85546875" style="2" hidden="1" customWidth="1"/>
    <col min="3" max="3" width="43.85546875" style="318" customWidth="1"/>
    <col min="4" max="4" width="17.85546875" style="10" customWidth="1"/>
    <col min="5" max="5" width="27.42578125" style="7" customWidth="1"/>
    <col min="6" max="6" width="15.42578125" style="165" customWidth="1"/>
    <col min="7" max="7" width="19.42578125" style="165" customWidth="1"/>
    <col min="8" max="10" width="10.7109375" style="9" hidden="1" customWidth="1"/>
    <col min="11" max="11" width="10.7109375" style="11" hidden="1" customWidth="1"/>
    <col min="12" max="12" width="11.42578125" style="11" hidden="1" customWidth="1"/>
    <col min="13" max="13" width="10.7109375" style="11" hidden="1" customWidth="1"/>
    <col min="14" max="14" width="14.42578125" style="11" hidden="1" customWidth="1"/>
    <col min="15" max="15" width="10.7109375" style="11" hidden="1" customWidth="1"/>
    <col min="16" max="16" width="14.85546875" style="11" hidden="1" customWidth="1"/>
    <col min="17" max="17" width="12.7109375" style="11" hidden="1" customWidth="1"/>
    <col min="18" max="18" width="19.42578125" style="165" customWidth="1"/>
    <col min="19" max="19" width="21.85546875" style="12" customWidth="1"/>
    <col min="20" max="20" width="28" style="3" customWidth="1"/>
    <col min="21" max="16384" width="9.140625" style="3"/>
  </cols>
  <sheetData>
    <row r="1" spans="1:19">
      <c r="R1" s="385" t="s">
        <v>302</v>
      </c>
    </row>
    <row r="2" spans="1:19" ht="15" customHeight="1">
      <c r="C2" s="366" t="s">
        <v>266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</row>
    <row r="3" spans="1:19" ht="15">
      <c r="D3" s="31"/>
      <c r="E3" s="32"/>
      <c r="F3" s="164"/>
      <c r="G3" s="164"/>
      <c r="H3" s="33"/>
      <c r="I3" s="33"/>
      <c r="J3" s="33"/>
      <c r="K3" s="34"/>
      <c r="L3" s="34"/>
      <c r="M3" s="34"/>
      <c r="N3" s="34"/>
      <c r="O3" s="34"/>
      <c r="P3" s="34"/>
      <c r="Q3" s="34"/>
      <c r="R3" s="164"/>
      <c r="S3" s="35"/>
    </row>
    <row r="4" spans="1:19" ht="15"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</row>
    <row r="8" spans="1:19" ht="39" customHeight="1">
      <c r="A8" s="167" t="s">
        <v>10</v>
      </c>
      <c r="B8" s="167" t="s">
        <v>11</v>
      </c>
      <c r="C8" s="319" t="s">
        <v>12</v>
      </c>
      <c r="D8" s="168" t="s">
        <v>58</v>
      </c>
      <c r="E8" s="169" t="s">
        <v>13</v>
      </c>
      <c r="F8" s="170" t="s">
        <v>2</v>
      </c>
      <c r="G8" s="170" t="s">
        <v>1</v>
      </c>
      <c r="H8" s="171" t="s">
        <v>38</v>
      </c>
      <c r="I8" s="171" t="s">
        <v>39</v>
      </c>
      <c r="J8" s="171" t="s">
        <v>40</v>
      </c>
      <c r="K8" s="171" t="s">
        <v>41</v>
      </c>
      <c r="L8" s="171" t="s">
        <v>42</v>
      </c>
      <c r="M8" s="171" t="s">
        <v>43</v>
      </c>
      <c r="N8" s="171" t="s">
        <v>44</v>
      </c>
      <c r="O8" s="171" t="s">
        <v>45</v>
      </c>
      <c r="P8" s="171" t="s">
        <v>46</v>
      </c>
      <c r="Q8" s="171" t="s">
        <v>47</v>
      </c>
      <c r="R8" s="170" t="s">
        <v>38</v>
      </c>
      <c r="S8" s="172" t="s">
        <v>212</v>
      </c>
    </row>
    <row r="9" spans="1:19" s="4" customFormat="1" ht="14.25" customHeight="1">
      <c r="A9" s="368" t="s">
        <v>3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70"/>
    </row>
    <row r="10" spans="1:19" s="4" customFormat="1" ht="53.25" customHeight="1">
      <c r="A10" s="173"/>
      <c r="B10" s="173"/>
      <c r="C10" s="320" t="s">
        <v>130</v>
      </c>
      <c r="D10" s="174" t="s">
        <v>131</v>
      </c>
      <c r="E10" s="175" t="s">
        <v>213</v>
      </c>
      <c r="F10" s="176">
        <v>6792.41</v>
      </c>
      <c r="G10" s="180">
        <v>6792.41</v>
      </c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80" t="s">
        <v>239</v>
      </c>
      <c r="S10" s="179">
        <f>SUM(F10:R10)</f>
        <v>13584.82</v>
      </c>
    </row>
    <row r="11" spans="1:19" s="4" customFormat="1" ht="45" customHeight="1">
      <c r="A11" s="173" t="s">
        <v>17</v>
      </c>
      <c r="B11" s="173" t="s">
        <v>15</v>
      </c>
      <c r="C11" s="320" t="s">
        <v>132</v>
      </c>
      <c r="D11" s="174" t="s">
        <v>133</v>
      </c>
      <c r="E11" s="175" t="s">
        <v>214</v>
      </c>
      <c r="F11" s="176">
        <v>300</v>
      </c>
      <c r="G11" s="180">
        <v>300</v>
      </c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80">
        <v>300</v>
      </c>
      <c r="S11" s="179">
        <f>SUM(F11:R11)</f>
        <v>900</v>
      </c>
    </row>
    <row r="12" spans="1:19" s="4" customFormat="1" ht="45" customHeight="1">
      <c r="A12" s="173"/>
      <c r="B12" s="173"/>
      <c r="C12" s="322" t="s">
        <v>134</v>
      </c>
      <c r="D12" s="181" t="s">
        <v>135</v>
      </c>
      <c r="E12" s="182" t="s">
        <v>215</v>
      </c>
      <c r="F12" s="183">
        <v>129.29</v>
      </c>
      <c r="G12" s="343" t="s">
        <v>239</v>
      </c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343" t="s">
        <v>239</v>
      </c>
      <c r="S12" s="179">
        <f>SUM(F12:R12)</f>
        <v>129.29</v>
      </c>
    </row>
    <row r="13" spans="1:19" s="4" customFormat="1" ht="45" customHeight="1">
      <c r="A13" s="173"/>
      <c r="B13" s="173"/>
      <c r="C13" s="322" t="s">
        <v>255</v>
      </c>
      <c r="D13" s="181" t="s">
        <v>256</v>
      </c>
      <c r="E13" s="182" t="s">
        <v>257</v>
      </c>
      <c r="F13" s="183">
        <v>844.2</v>
      </c>
      <c r="G13" s="344">
        <v>844.2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344">
        <v>844.2</v>
      </c>
      <c r="S13" s="179">
        <f>SUM(F13:R13)</f>
        <v>2532.6000000000004</v>
      </c>
    </row>
    <row r="14" spans="1:19" s="4" customFormat="1" ht="45" customHeight="1">
      <c r="A14" s="173"/>
      <c r="B14" s="173"/>
      <c r="C14" s="322" t="s">
        <v>304</v>
      </c>
      <c r="D14" s="344" t="s">
        <v>303</v>
      </c>
      <c r="E14" s="175" t="s">
        <v>213</v>
      </c>
      <c r="F14" s="183"/>
      <c r="G14" s="344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344">
        <v>17766.66</v>
      </c>
      <c r="S14" s="179">
        <f>SUM(F14:R14)</f>
        <v>17766.66</v>
      </c>
    </row>
    <row r="15" spans="1:19" s="4" customFormat="1" ht="54.75" customHeight="1">
      <c r="A15" s="173"/>
      <c r="B15" s="173"/>
      <c r="C15" s="323" t="s">
        <v>162</v>
      </c>
      <c r="D15" s="181" t="s">
        <v>163</v>
      </c>
      <c r="E15" s="184" t="s">
        <v>164</v>
      </c>
      <c r="F15" s="183">
        <v>0</v>
      </c>
      <c r="G15" s="345" t="s">
        <v>239</v>
      </c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345" t="s">
        <v>239</v>
      </c>
      <c r="S15" s="179">
        <f>SUM(F15:R15)</f>
        <v>0</v>
      </c>
    </row>
    <row r="16" spans="1:19">
      <c r="A16" s="185"/>
      <c r="B16" s="172"/>
      <c r="C16" s="324" t="s">
        <v>0</v>
      </c>
      <c r="D16" s="186"/>
      <c r="E16" s="187"/>
      <c r="F16" s="188">
        <f>SUM(F10:F15)</f>
        <v>8065.9</v>
      </c>
      <c r="G16" s="188">
        <f>SUM(G10:Q15)</f>
        <v>7936.61</v>
      </c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8">
        <f>SUM(R11:R15)</f>
        <v>18910.86</v>
      </c>
      <c r="S16" s="190">
        <f>SUM(S10:S15)</f>
        <v>34913.369999999995</v>
      </c>
    </row>
    <row r="17" spans="1:20">
      <c r="A17" s="185"/>
      <c r="B17" s="191"/>
      <c r="C17" s="325"/>
      <c r="D17" s="193"/>
      <c r="E17" s="194"/>
      <c r="F17" s="195"/>
      <c r="G17" s="195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5"/>
      <c r="S17" s="197"/>
    </row>
    <row r="18" spans="1:20">
      <c r="A18" s="198"/>
      <c r="B18" s="199"/>
      <c r="C18" s="325"/>
      <c r="D18" s="192"/>
      <c r="E18" s="192"/>
      <c r="F18" s="195"/>
      <c r="G18" s="195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5"/>
      <c r="S18" s="192"/>
      <c r="T18" s="17"/>
    </row>
    <row r="19" spans="1:20" ht="11.25" customHeight="1">
      <c r="A19" s="368" t="s">
        <v>21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70"/>
    </row>
    <row r="20" spans="1:20" s="4" customFormat="1" ht="30" customHeight="1">
      <c r="A20" s="173" t="s">
        <v>34</v>
      </c>
      <c r="B20" s="173" t="s">
        <v>15</v>
      </c>
      <c r="C20" s="326" t="s">
        <v>61</v>
      </c>
      <c r="D20" s="200" t="s">
        <v>62</v>
      </c>
      <c r="E20" s="201" t="s">
        <v>65</v>
      </c>
      <c r="F20" s="202">
        <f>4877.81+8078.92</f>
        <v>12956.73</v>
      </c>
      <c r="G20" s="346">
        <f>6257.1+11366.86</f>
        <v>17623.96</v>
      </c>
      <c r="H20" s="204"/>
      <c r="I20" s="204"/>
      <c r="J20" s="204"/>
      <c r="K20" s="205"/>
      <c r="L20" s="205"/>
      <c r="M20" s="205"/>
      <c r="N20" s="205"/>
      <c r="O20" s="205"/>
      <c r="P20" s="205"/>
      <c r="Q20" s="205"/>
      <c r="R20" s="346">
        <v>12305.46</v>
      </c>
      <c r="S20" s="206">
        <f>SUM(F20:R20)</f>
        <v>42886.149999999994</v>
      </c>
    </row>
    <row r="21" spans="1:20" s="4" customFormat="1" ht="30" customHeight="1">
      <c r="A21" s="173"/>
      <c r="B21" s="173"/>
      <c r="C21" s="327" t="s">
        <v>69</v>
      </c>
      <c r="D21" s="207" t="s">
        <v>71</v>
      </c>
      <c r="E21" s="208" t="s">
        <v>70</v>
      </c>
      <c r="F21" s="202">
        <v>24922.39</v>
      </c>
      <c r="G21" s="346">
        <v>25248</v>
      </c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346">
        <v>15324.92</v>
      </c>
      <c r="S21" s="206">
        <f>SUM(F21:R21)</f>
        <v>65495.31</v>
      </c>
    </row>
    <row r="22" spans="1:20" s="4" customFormat="1" ht="30" customHeight="1">
      <c r="A22" s="173"/>
      <c r="B22" s="173"/>
      <c r="C22" s="327" t="s">
        <v>66</v>
      </c>
      <c r="D22" s="209" t="s">
        <v>68</v>
      </c>
      <c r="E22" s="210" t="s">
        <v>67</v>
      </c>
      <c r="F22" s="202">
        <v>3089.46</v>
      </c>
      <c r="G22" s="346">
        <v>953.46</v>
      </c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346">
        <v>820.2</v>
      </c>
      <c r="S22" s="206">
        <f>SUM(F22:R22)</f>
        <v>4863.12</v>
      </c>
    </row>
    <row r="23" spans="1:20" s="4" customFormat="1" ht="30" customHeight="1">
      <c r="A23" s="173"/>
      <c r="B23" s="173"/>
      <c r="C23" s="327" t="s">
        <v>241</v>
      </c>
      <c r="D23" s="209" t="s">
        <v>248</v>
      </c>
      <c r="E23" s="210" t="s">
        <v>70</v>
      </c>
      <c r="F23" s="202">
        <v>17840.86</v>
      </c>
      <c r="G23" s="346">
        <v>14980.63</v>
      </c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346">
        <v>10004.08</v>
      </c>
      <c r="S23" s="206">
        <f>SUM(F23:R23)</f>
        <v>42825.57</v>
      </c>
    </row>
    <row r="24" spans="1:20" s="4" customFormat="1" ht="30" customHeight="1">
      <c r="A24" s="173" t="s">
        <v>30</v>
      </c>
      <c r="B24" s="173" t="s">
        <v>15</v>
      </c>
      <c r="C24" s="327" t="s">
        <v>244</v>
      </c>
      <c r="D24" s="209" t="s">
        <v>63</v>
      </c>
      <c r="E24" s="207" t="s">
        <v>64</v>
      </c>
      <c r="F24" s="211">
        <v>12293.71</v>
      </c>
      <c r="G24" s="346">
        <v>9246.2199999999993</v>
      </c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346">
        <v>6331.44</v>
      </c>
      <c r="S24" s="206">
        <f>SUM(F24:R24)</f>
        <v>27871.37</v>
      </c>
    </row>
    <row r="25" spans="1:20" s="4" customFormat="1" ht="30" customHeight="1">
      <c r="A25" s="173"/>
      <c r="B25" s="173"/>
      <c r="C25" s="327" t="s">
        <v>208</v>
      </c>
      <c r="D25" s="209" t="s">
        <v>210</v>
      </c>
      <c r="E25" s="207" t="s">
        <v>209</v>
      </c>
      <c r="F25" s="211">
        <v>9839</v>
      </c>
      <c r="G25" s="346">
        <v>10470</v>
      </c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346">
        <v>9750</v>
      </c>
      <c r="S25" s="206">
        <f>SUM(F25:R25)</f>
        <v>30059</v>
      </c>
      <c r="T25" s="56"/>
    </row>
    <row r="26" spans="1:20" s="4" customFormat="1" ht="30" customHeight="1">
      <c r="A26" s="173"/>
      <c r="B26" s="173"/>
      <c r="C26" s="323" t="s">
        <v>237</v>
      </c>
      <c r="D26" s="209" t="s">
        <v>238</v>
      </c>
      <c r="E26" s="207" t="s">
        <v>64</v>
      </c>
      <c r="F26" s="211">
        <v>35649.81</v>
      </c>
      <c r="G26" s="346">
        <v>34401.25</v>
      </c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346">
        <v>33367.93</v>
      </c>
      <c r="S26" s="212">
        <f>SUM(F26:R26)</f>
        <v>103418.98999999999</v>
      </c>
      <c r="T26" s="57"/>
    </row>
    <row r="27" spans="1:20" s="4" customFormat="1" ht="30" hidden="1" customHeight="1">
      <c r="A27" s="173" t="s">
        <v>28</v>
      </c>
      <c r="B27" s="173" t="s">
        <v>15</v>
      </c>
      <c r="C27" s="327" t="s">
        <v>282</v>
      </c>
      <c r="D27" s="209" t="s">
        <v>283</v>
      </c>
      <c r="E27" s="210" t="s">
        <v>72</v>
      </c>
      <c r="F27" s="202">
        <v>0</v>
      </c>
      <c r="G27" s="202">
        <v>0</v>
      </c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2"/>
      <c r="S27" s="212">
        <f t="shared" ref="S27:S49" si="0">SUM(F27:Q27)</f>
        <v>0</v>
      </c>
      <c r="T27" s="57"/>
    </row>
    <row r="28" spans="1:20" s="4" customFormat="1" ht="30" customHeight="1">
      <c r="A28" s="173"/>
      <c r="B28" s="173"/>
      <c r="C28" s="327" t="s">
        <v>125</v>
      </c>
      <c r="D28" s="209" t="s">
        <v>126</v>
      </c>
      <c r="E28" s="210" t="s">
        <v>127</v>
      </c>
      <c r="F28" s="202">
        <v>4937.4799999999996</v>
      </c>
      <c r="G28" s="346">
        <v>13543.92</v>
      </c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346" t="s">
        <v>239</v>
      </c>
      <c r="S28" s="206">
        <f>SUM(F28:R28)</f>
        <v>18481.400000000001</v>
      </c>
    </row>
    <row r="29" spans="1:20" s="4" customFormat="1" ht="30" customHeight="1">
      <c r="A29" s="173" t="s">
        <v>25</v>
      </c>
      <c r="B29" s="173" t="s">
        <v>26</v>
      </c>
      <c r="C29" s="328" t="s">
        <v>102</v>
      </c>
      <c r="D29" s="208" t="s">
        <v>104</v>
      </c>
      <c r="E29" s="210" t="s">
        <v>103</v>
      </c>
      <c r="F29" s="213">
        <v>4854.05</v>
      </c>
      <c r="G29" s="347">
        <v>5830.84</v>
      </c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347">
        <v>5200.55</v>
      </c>
      <c r="S29" s="206">
        <f>SUM(F29:R29)</f>
        <v>15885.439999999999</v>
      </c>
    </row>
    <row r="30" spans="1:20" s="4" customFormat="1" ht="30" customHeight="1">
      <c r="A30" s="173"/>
      <c r="B30" s="173"/>
      <c r="C30" s="328" t="s">
        <v>242</v>
      </c>
      <c r="D30" s="208" t="s">
        <v>247</v>
      </c>
      <c r="E30" s="210" t="s">
        <v>72</v>
      </c>
      <c r="F30" s="213">
        <v>2254.3200000000002</v>
      </c>
      <c r="G30" s="347">
        <v>2254.3200000000002</v>
      </c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347">
        <v>2185.9</v>
      </c>
      <c r="S30" s="206">
        <f>SUM(F30:R30)</f>
        <v>6694.5400000000009</v>
      </c>
    </row>
    <row r="31" spans="1:20" s="4" customFormat="1" ht="30" customHeight="1">
      <c r="A31" s="173"/>
      <c r="B31" s="173"/>
      <c r="C31" s="328" t="s">
        <v>284</v>
      </c>
      <c r="D31" s="208" t="s">
        <v>285</v>
      </c>
      <c r="E31" s="210" t="s">
        <v>286</v>
      </c>
      <c r="F31" s="213">
        <v>3640.68</v>
      </c>
      <c r="G31" s="347">
        <v>4293.0600000000004</v>
      </c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347">
        <v>2442.3200000000002</v>
      </c>
      <c r="S31" s="206">
        <f>SUM(F31:R31)</f>
        <v>10376.06</v>
      </c>
    </row>
    <row r="32" spans="1:20" s="4" customFormat="1" ht="30" customHeight="1">
      <c r="A32" s="173"/>
      <c r="B32" s="173"/>
      <c r="C32" s="327" t="s">
        <v>94</v>
      </c>
      <c r="D32" s="209" t="s">
        <v>96</v>
      </c>
      <c r="E32" s="210" t="s">
        <v>95</v>
      </c>
      <c r="F32" s="202">
        <v>7545.71</v>
      </c>
      <c r="G32" s="346">
        <v>7545.71</v>
      </c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346">
        <v>7326.54</v>
      </c>
      <c r="S32" s="206">
        <f>SUM(F32:R32)</f>
        <v>22417.96</v>
      </c>
    </row>
    <row r="33" spans="1:19" s="4" customFormat="1" ht="30" customHeight="1">
      <c r="A33" s="173"/>
      <c r="B33" s="173"/>
      <c r="C33" s="327" t="s">
        <v>97</v>
      </c>
      <c r="D33" s="209" t="s">
        <v>98</v>
      </c>
      <c r="E33" s="210" t="s">
        <v>64</v>
      </c>
      <c r="F33" s="202">
        <v>9153.6299999999992</v>
      </c>
      <c r="G33" s="346">
        <v>7264.26</v>
      </c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346">
        <v>3662.77</v>
      </c>
      <c r="S33" s="206">
        <f>SUM(F33:R33)</f>
        <v>20080.66</v>
      </c>
    </row>
    <row r="34" spans="1:19" s="4" customFormat="1" ht="30" customHeight="1">
      <c r="A34" s="173"/>
      <c r="B34" s="173"/>
      <c r="C34" s="327" t="s">
        <v>99</v>
      </c>
      <c r="D34" s="214" t="s">
        <v>101</v>
      </c>
      <c r="E34" s="210" t="s">
        <v>100</v>
      </c>
      <c r="F34" s="202">
        <v>6293.31</v>
      </c>
      <c r="G34" s="346">
        <v>5948.9</v>
      </c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346">
        <v>4320.78</v>
      </c>
      <c r="S34" s="206">
        <f>SUM(F34:R34)</f>
        <v>16562.989999999998</v>
      </c>
    </row>
    <row r="35" spans="1:19" s="4" customFormat="1" ht="30" customHeight="1">
      <c r="A35" s="173" t="s">
        <v>25</v>
      </c>
      <c r="B35" s="173" t="s">
        <v>26</v>
      </c>
      <c r="C35" s="327" t="s">
        <v>92</v>
      </c>
      <c r="D35" s="207" t="s">
        <v>93</v>
      </c>
      <c r="E35" s="208" t="s">
        <v>80</v>
      </c>
      <c r="F35" s="202">
        <f>13611.4+2010</f>
        <v>15621.4</v>
      </c>
      <c r="G35" s="346">
        <v>17769.54</v>
      </c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346">
        <v>14610</v>
      </c>
      <c r="S35" s="206">
        <f>SUM(F35:R35)</f>
        <v>48000.94</v>
      </c>
    </row>
    <row r="36" spans="1:19" s="4" customFormat="1" ht="30" customHeight="1">
      <c r="A36" s="173"/>
      <c r="B36" s="173"/>
      <c r="C36" s="327" t="s">
        <v>280</v>
      </c>
      <c r="D36" s="209" t="s">
        <v>281</v>
      </c>
      <c r="E36" s="210" t="s">
        <v>100</v>
      </c>
      <c r="F36" s="202">
        <v>15623.69</v>
      </c>
      <c r="G36" s="346">
        <v>15561.07</v>
      </c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346">
        <v>14715.7</v>
      </c>
      <c r="S36" s="206">
        <f>SUM(F36:R36)</f>
        <v>45900.460000000006</v>
      </c>
    </row>
    <row r="37" spans="1:19" s="4" customFormat="1" ht="30" customHeight="1">
      <c r="A37" s="173"/>
      <c r="B37" s="173"/>
      <c r="C37" s="327" t="s">
        <v>90</v>
      </c>
      <c r="D37" s="207" t="s">
        <v>91</v>
      </c>
      <c r="E37" s="208" t="s">
        <v>74</v>
      </c>
      <c r="F37" s="202">
        <f>3506.72+5329.56</f>
        <v>8836.2800000000007</v>
      </c>
      <c r="G37" s="213">
        <v>10087.620000000001</v>
      </c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352">
        <v>7612.25</v>
      </c>
      <c r="S37" s="206">
        <f>SUM(F37:R37)</f>
        <v>26536.15</v>
      </c>
    </row>
    <row r="38" spans="1:19" s="4" customFormat="1" ht="30" customHeight="1">
      <c r="A38" s="173" t="s">
        <v>37</v>
      </c>
      <c r="B38" s="173" t="s">
        <v>15</v>
      </c>
      <c r="C38" s="327" t="s">
        <v>128</v>
      </c>
      <c r="D38" s="209" t="s">
        <v>129</v>
      </c>
      <c r="E38" s="208" t="s">
        <v>117</v>
      </c>
      <c r="F38" s="202">
        <v>13802.57</v>
      </c>
      <c r="G38" s="346">
        <v>12473.75</v>
      </c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346">
        <v>8452.7900000000009</v>
      </c>
      <c r="S38" s="206">
        <f>SUM(F38:R38)</f>
        <v>34729.11</v>
      </c>
    </row>
    <row r="39" spans="1:19" s="4" customFormat="1" ht="30" customHeight="1">
      <c r="A39" s="173" t="s">
        <v>22</v>
      </c>
      <c r="B39" s="173" t="s">
        <v>15</v>
      </c>
      <c r="C39" s="327" t="s">
        <v>88</v>
      </c>
      <c r="D39" s="209" t="s">
        <v>89</v>
      </c>
      <c r="E39" s="210" t="s">
        <v>83</v>
      </c>
      <c r="F39" s="202">
        <v>7883.57</v>
      </c>
      <c r="G39" s="346">
        <v>6653.79</v>
      </c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346">
        <v>6335.69</v>
      </c>
      <c r="S39" s="206">
        <f>SUM(F39:R39)</f>
        <v>20873.05</v>
      </c>
    </row>
    <row r="40" spans="1:19" s="4" customFormat="1" ht="30" customHeight="1">
      <c r="A40" s="173"/>
      <c r="B40" s="173"/>
      <c r="C40" s="327" t="s">
        <v>85</v>
      </c>
      <c r="D40" s="207" t="s">
        <v>87</v>
      </c>
      <c r="E40" s="210" t="s">
        <v>86</v>
      </c>
      <c r="F40" s="202">
        <f>2003.84+4278.73</f>
        <v>6282.57</v>
      </c>
      <c r="G40" s="346">
        <v>7418.44</v>
      </c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346">
        <v>4308.8599999999997</v>
      </c>
      <c r="S40" s="206">
        <f t="shared" si="0"/>
        <v>13701.009999999998</v>
      </c>
    </row>
    <row r="41" spans="1:19" s="4" customFormat="1" ht="30" customHeight="1">
      <c r="A41" s="173"/>
      <c r="B41" s="173"/>
      <c r="C41" s="327" t="s">
        <v>258</v>
      </c>
      <c r="D41" s="207" t="s">
        <v>259</v>
      </c>
      <c r="E41" s="210" t="s">
        <v>67</v>
      </c>
      <c r="F41" s="202">
        <v>5274.1</v>
      </c>
      <c r="G41" s="346">
        <v>10335.719999999999</v>
      </c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346">
        <v>11848.96</v>
      </c>
      <c r="S41" s="206">
        <f>SUM(F41:R41)</f>
        <v>27458.78</v>
      </c>
    </row>
    <row r="42" spans="1:19" s="4" customFormat="1" ht="30" customHeight="1">
      <c r="A42" s="173" t="s">
        <v>29</v>
      </c>
      <c r="B42" s="173" t="s">
        <v>15</v>
      </c>
      <c r="C42" s="327" t="s">
        <v>82</v>
      </c>
      <c r="D42" s="209" t="s">
        <v>84</v>
      </c>
      <c r="E42" s="210" t="s">
        <v>83</v>
      </c>
      <c r="F42" s="202">
        <v>4007.68</v>
      </c>
      <c r="G42" s="346">
        <v>4258.16</v>
      </c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346">
        <v>4038.99</v>
      </c>
      <c r="S42" s="206">
        <f>SUM(F42:R42)</f>
        <v>12304.83</v>
      </c>
    </row>
    <row r="43" spans="1:19" s="4" customFormat="1" ht="30" customHeight="1">
      <c r="A43" s="173"/>
      <c r="B43" s="173"/>
      <c r="C43" s="327" t="s">
        <v>79</v>
      </c>
      <c r="D43" s="209" t="s">
        <v>81</v>
      </c>
      <c r="E43" s="208" t="s">
        <v>80</v>
      </c>
      <c r="F43" s="202">
        <v>6660</v>
      </c>
      <c r="G43" s="346">
        <v>9900</v>
      </c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346">
        <v>8360</v>
      </c>
      <c r="S43" s="206">
        <f>SUM(F43:R43)</f>
        <v>24920</v>
      </c>
    </row>
    <row r="44" spans="1:19" s="4" customFormat="1" ht="30" hidden="1" customHeight="1">
      <c r="A44" s="173"/>
      <c r="B44" s="173"/>
      <c r="C44" s="323" t="s">
        <v>235</v>
      </c>
      <c r="D44" s="209" t="s">
        <v>236</v>
      </c>
      <c r="E44" s="208" t="s">
        <v>95</v>
      </c>
      <c r="F44" s="202">
        <v>0</v>
      </c>
      <c r="G44" s="202">
        <v>0</v>
      </c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2"/>
      <c r="S44" s="206">
        <f t="shared" si="0"/>
        <v>0</v>
      </c>
    </row>
    <row r="45" spans="1:19" s="4" customFormat="1" ht="30" customHeight="1">
      <c r="A45" s="173" t="s">
        <v>23</v>
      </c>
      <c r="B45" s="173" t="s">
        <v>24</v>
      </c>
      <c r="C45" s="327" t="s">
        <v>73</v>
      </c>
      <c r="D45" s="207" t="s">
        <v>75</v>
      </c>
      <c r="E45" s="210" t="s">
        <v>74</v>
      </c>
      <c r="F45" s="202">
        <v>3318.86</v>
      </c>
      <c r="G45" s="346">
        <v>2661.35</v>
      </c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346">
        <v>2630.04</v>
      </c>
      <c r="S45" s="206">
        <f>SUM(F45:R45)</f>
        <v>8610.25</v>
      </c>
    </row>
    <row r="46" spans="1:19" s="4" customFormat="1" ht="30" customHeight="1">
      <c r="A46" s="173"/>
      <c r="B46" s="173"/>
      <c r="C46" s="327" t="s">
        <v>264</v>
      </c>
      <c r="D46" s="209" t="s">
        <v>265</v>
      </c>
      <c r="E46" s="210" t="s">
        <v>74</v>
      </c>
      <c r="F46" s="202">
        <v>2966.04</v>
      </c>
      <c r="G46" s="346">
        <v>2970.84</v>
      </c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346">
        <v>2970.84</v>
      </c>
      <c r="S46" s="206">
        <f>SUM(F46:R46)</f>
        <v>8907.7200000000012</v>
      </c>
    </row>
    <row r="47" spans="1:19" s="4" customFormat="1" ht="30" customHeight="1">
      <c r="A47" s="173"/>
      <c r="B47" s="173"/>
      <c r="C47" s="327" t="s">
        <v>243</v>
      </c>
      <c r="D47" s="209" t="s">
        <v>246</v>
      </c>
      <c r="E47" s="210" t="s">
        <v>298</v>
      </c>
      <c r="F47" s="202">
        <v>11640.82</v>
      </c>
      <c r="G47" s="346">
        <f>9994.45+2508.79</f>
        <v>12503.240000000002</v>
      </c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346">
        <v>10857.51</v>
      </c>
      <c r="S47" s="206">
        <f>SUM(F47:R47)</f>
        <v>35001.57</v>
      </c>
    </row>
    <row r="48" spans="1:19" s="4" customFormat="1" ht="30" customHeight="1">
      <c r="A48" s="173" t="s">
        <v>25</v>
      </c>
      <c r="B48" s="173" t="s">
        <v>26</v>
      </c>
      <c r="C48" s="327" t="s">
        <v>116</v>
      </c>
      <c r="D48" s="209" t="s">
        <v>118</v>
      </c>
      <c r="E48" s="208" t="s">
        <v>117</v>
      </c>
      <c r="F48" s="202">
        <v>10066.85</v>
      </c>
      <c r="G48" s="346">
        <v>15041.23</v>
      </c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346">
        <v>9889.4699999999993</v>
      </c>
      <c r="S48" s="206">
        <f>SUM(F48:R48)</f>
        <v>34997.550000000003</v>
      </c>
    </row>
    <row r="49" spans="1:157" s="4" customFormat="1" ht="30" hidden="1" customHeight="1">
      <c r="A49" s="173"/>
      <c r="B49" s="173"/>
      <c r="C49" s="327" t="s">
        <v>262</v>
      </c>
      <c r="D49" s="207" t="s">
        <v>263</v>
      </c>
      <c r="E49" s="208" t="s">
        <v>74</v>
      </c>
      <c r="F49" s="202">
        <v>4629.0600000000004</v>
      </c>
      <c r="G49" s="202">
        <v>0</v>
      </c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2"/>
      <c r="S49" s="206">
        <f t="shared" si="0"/>
        <v>4629.0600000000004</v>
      </c>
    </row>
    <row r="50" spans="1:157" s="4" customFormat="1" ht="30" customHeight="1">
      <c r="A50" s="173"/>
      <c r="B50" s="173"/>
      <c r="C50" s="327" t="s">
        <v>300</v>
      </c>
      <c r="D50" s="207" t="s">
        <v>299</v>
      </c>
      <c r="E50" s="208" t="s">
        <v>301</v>
      </c>
      <c r="F50" s="183" t="s">
        <v>239</v>
      </c>
      <c r="G50" s="202">
        <v>5690</v>
      </c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2">
        <v>2958.4</v>
      </c>
      <c r="S50" s="206">
        <f>SUM(G50:R50)</f>
        <v>8648.4</v>
      </c>
    </row>
    <row r="51" spans="1:157" s="4" customFormat="1" ht="30" customHeight="1">
      <c r="A51" s="173"/>
      <c r="B51" s="173"/>
      <c r="C51" s="327" t="s">
        <v>114</v>
      </c>
      <c r="D51" s="209" t="s">
        <v>115</v>
      </c>
      <c r="E51" s="210" t="s">
        <v>72</v>
      </c>
      <c r="F51" s="202">
        <v>1030</v>
      </c>
      <c r="G51" s="346">
        <v>1080</v>
      </c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346">
        <v>540</v>
      </c>
      <c r="S51" s="206">
        <f>SUM(F51:R51)</f>
        <v>2650</v>
      </c>
    </row>
    <row r="52" spans="1:157" s="4" customFormat="1" ht="30" customHeight="1">
      <c r="A52" s="173" t="s">
        <v>27</v>
      </c>
      <c r="B52" s="173" t="s">
        <v>33</v>
      </c>
      <c r="C52" s="327" t="s">
        <v>111</v>
      </c>
      <c r="D52" s="209" t="s">
        <v>113</v>
      </c>
      <c r="E52" s="210" t="s">
        <v>112</v>
      </c>
      <c r="F52" s="202">
        <f>10196.39</f>
        <v>10196.39</v>
      </c>
      <c r="G52" s="346">
        <v>12452.8</v>
      </c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346">
        <v>4409.2700000000004</v>
      </c>
      <c r="S52" s="206">
        <f>SUM(F52:R52)</f>
        <v>27058.46</v>
      </c>
    </row>
    <row r="53" spans="1:157" s="4" customFormat="1" ht="30" customHeight="1">
      <c r="A53" s="173"/>
      <c r="B53" s="173"/>
      <c r="C53" s="327" t="s">
        <v>289</v>
      </c>
      <c r="D53" s="209" t="s">
        <v>290</v>
      </c>
      <c r="E53" s="210" t="s">
        <v>291</v>
      </c>
      <c r="F53" s="202">
        <v>2285.63</v>
      </c>
      <c r="G53" s="346">
        <v>3669.17</v>
      </c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346">
        <v>2316.94</v>
      </c>
      <c r="S53" s="206">
        <f>SUM(F53:R53)</f>
        <v>8271.74</v>
      </c>
    </row>
    <row r="54" spans="1:157" s="4" customFormat="1" ht="30" customHeight="1">
      <c r="A54" s="173"/>
      <c r="B54" s="173"/>
      <c r="C54" s="327" t="s">
        <v>108</v>
      </c>
      <c r="D54" s="209" t="s">
        <v>110</v>
      </c>
      <c r="E54" s="210" t="s">
        <v>109</v>
      </c>
      <c r="F54" s="202">
        <v>7282.96</v>
      </c>
      <c r="G54" s="346">
        <v>9372.0400000000009</v>
      </c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346">
        <v>6211.52</v>
      </c>
      <c r="S54" s="206">
        <f>SUM(F54:R54)</f>
        <v>22866.52</v>
      </c>
    </row>
    <row r="55" spans="1:157" s="4" customFormat="1" ht="30" customHeight="1">
      <c r="A55" s="173" t="s">
        <v>31</v>
      </c>
      <c r="B55" s="173" t="s">
        <v>32</v>
      </c>
      <c r="C55" s="327" t="s">
        <v>105</v>
      </c>
      <c r="D55" s="209" t="s">
        <v>107</v>
      </c>
      <c r="E55" s="210" t="s">
        <v>106</v>
      </c>
      <c r="F55" s="202">
        <f>10211.52+4759.12</f>
        <v>14970.64</v>
      </c>
      <c r="G55" s="346">
        <f>4946.98+8421.26</f>
        <v>13368.24</v>
      </c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346">
        <v>11730.51</v>
      </c>
      <c r="S55" s="206">
        <f>SUM(F55:R55)</f>
        <v>40069.39</v>
      </c>
    </row>
    <row r="56" spans="1:157" s="4" customFormat="1" ht="30" customHeight="1">
      <c r="A56" s="215"/>
      <c r="B56" s="215"/>
      <c r="C56" s="327" t="s">
        <v>260</v>
      </c>
      <c r="D56" s="209" t="s">
        <v>261</v>
      </c>
      <c r="E56" s="208" t="s">
        <v>74</v>
      </c>
      <c r="F56" s="202">
        <v>4198.58</v>
      </c>
      <c r="G56" s="346">
        <v>4235.78</v>
      </c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346">
        <v>4355.78</v>
      </c>
      <c r="S56" s="206">
        <f>SUM(F56:R56)</f>
        <v>12790.14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</row>
    <row r="57" spans="1:157" s="4" customFormat="1" ht="30" customHeight="1">
      <c r="A57" s="215"/>
      <c r="B57" s="215"/>
      <c r="C57" s="327" t="s">
        <v>278</v>
      </c>
      <c r="D57" s="209" t="s">
        <v>279</v>
      </c>
      <c r="E57" s="210" t="s">
        <v>67</v>
      </c>
      <c r="F57" s="202">
        <v>7861.94</v>
      </c>
      <c r="G57" s="346">
        <v>7385.85</v>
      </c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346" t="s">
        <v>239</v>
      </c>
      <c r="S57" s="206">
        <f>SUM(F57:R57)</f>
        <v>15247.79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</row>
    <row r="58" spans="1:157" s="4" customFormat="1" ht="30" customHeight="1">
      <c r="A58" s="173"/>
      <c r="B58" s="173"/>
      <c r="C58" s="327" t="s">
        <v>211</v>
      </c>
      <c r="D58" s="209" t="s">
        <v>121</v>
      </c>
      <c r="E58" s="210" t="s">
        <v>112</v>
      </c>
      <c r="F58" s="202">
        <v>3657</v>
      </c>
      <c r="G58" s="346">
        <v>1259</v>
      </c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346">
        <v>1502.88</v>
      </c>
      <c r="S58" s="206">
        <f>SUM(F58:R58)</f>
        <v>6418.88</v>
      </c>
    </row>
    <row r="59" spans="1:157" s="4" customFormat="1" ht="30" customHeight="1">
      <c r="A59" s="173"/>
      <c r="B59" s="173"/>
      <c r="C59" s="328" t="s">
        <v>288</v>
      </c>
      <c r="D59" s="210" t="s">
        <v>287</v>
      </c>
      <c r="E59" s="208" t="s">
        <v>74</v>
      </c>
      <c r="F59" s="213">
        <v>2379.56</v>
      </c>
      <c r="G59" s="347">
        <v>2379.56</v>
      </c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347">
        <v>2379.56</v>
      </c>
      <c r="S59" s="206">
        <f>SUM(F59:R59)</f>
        <v>7138.68</v>
      </c>
    </row>
    <row r="60" spans="1:157" s="4" customFormat="1" ht="30" customHeight="1">
      <c r="A60" s="173"/>
      <c r="B60" s="173"/>
      <c r="C60" s="327" t="s">
        <v>119</v>
      </c>
      <c r="D60" s="209" t="s">
        <v>120</v>
      </c>
      <c r="E60" s="210" t="s">
        <v>67</v>
      </c>
      <c r="F60" s="202">
        <v>5513.64</v>
      </c>
      <c r="G60" s="346">
        <v>5485.68</v>
      </c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346">
        <v>5740.85</v>
      </c>
      <c r="S60" s="206">
        <f>SUM(F60:R60)</f>
        <v>16740.169999999998</v>
      </c>
    </row>
    <row r="61" spans="1:157" s="4" customFormat="1" ht="30" customHeight="1">
      <c r="A61" s="173"/>
      <c r="B61" s="173"/>
      <c r="C61" s="327" t="s">
        <v>122</v>
      </c>
      <c r="D61" s="209" t="s">
        <v>124</v>
      </c>
      <c r="E61" s="208" t="s">
        <v>123</v>
      </c>
      <c r="F61" s="202">
        <v>3757.2</v>
      </c>
      <c r="G61" s="346">
        <v>3631.96</v>
      </c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348">
        <v>3757.2</v>
      </c>
      <c r="S61" s="206">
        <f>SUM(F61:R61)</f>
        <v>11146.36</v>
      </c>
    </row>
    <row r="62" spans="1:157">
      <c r="A62" s="185"/>
      <c r="B62" s="185"/>
      <c r="C62" s="329" t="s">
        <v>0</v>
      </c>
      <c r="D62" s="216"/>
      <c r="E62" s="217"/>
      <c r="F62" s="218">
        <f t="shared" ref="F62:Q62" si="1">SUM(F20:F61)</f>
        <v>335018.1700000001</v>
      </c>
      <c r="G62" s="218">
        <f>SUM(G20:G61)</f>
        <v>357249.36</v>
      </c>
      <c r="H62" s="219">
        <f t="shared" si="1"/>
        <v>0</v>
      </c>
      <c r="I62" s="219">
        <f>SUM(I20:I61)</f>
        <v>0</v>
      </c>
      <c r="J62" s="219">
        <f>SUM(J20:J61)</f>
        <v>0</v>
      </c>
      <c r="K62" s="219">
        <f t="shared" si="1"/>
        <v>0</v>
      </c>
      <c r="L62" s="219">
        <f t="shared" si="1"/>
        <v>0</v>
      </c>
      <c r="M62" s="219">
        <f t="shared" si="1"/>
        <v>0</v>
      </c>
      <c r="N62" s="219">
        <f t="shared" si="1"/>
        <v>0</v>
      </c>
      <c r="O62" s="219">
        <f t="shared" si="1"/>
        <v>0</v>
      </c>
      <c r="P62" s="219">
        <f t="shared" si="1"/>
        <v>0</v>
      </c>
      <c r="Q62" s="219">
        <f t="shared" si="1"/>
        <v>0</v>
      </c>
      <c r="R62" s="218">
        <f>SUM(R20:R61)</f>
        <v>265576.89999999997</v>
      </c>
      <c r="S62" s="212">
        <f>SUM(S20:S61)</f>
        <v>953535.57000000018</v>
      </c>
    </row>
    <row r="63" spans="1:157" s="5" customFormat="1">
      <c r="A63" s="220"/>
      <c r="B63" s="221"/>
      <c r="C63" s="330"/>
      <c r="D63" s="221"/>
      <c r="E63" s="221"/>
      <c r="F63" s="222"/>
      <c r="G63" s="222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2"/>
      <c r="S63" s="221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21"/>
    </row>
    <row r="64" spans="1:157" ht="11.25" customHeight="1">
      <c r="A64" s="357" t="s">
        <v>50</v>
      </c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71" s="4" customFormat="1" ht="24">
      <c r="A65" s="173"/>
      <c r="B65" s="173"/>
      <c r="C65" s="323" t="s">
        <v>219</v>
      </c>
      <c r="D65" s="184" t="s">
        <v>220</v>
      </c>
      <c r="E65" s="184" t="s">
        <v>221</v>
      </c>
      <c r="F65" s="224">
        <v>1500</v>
      </c>
      <c r="G65" s="348">
        <v>1500</v>
      </c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348">
        <v>1500</v>
      </c>
      <c r="S65" s="212">
        <f>SUM(F65:R65)</f>
        <v>4500</v>
      </c>
    </row>
    <row r="66" spans="1:71">
      <c r="A66" s="185"/>
      <c r="B66" s="185"/>
      <c r="C66" s="324" t="s">
        <v>0</v>
      </c>
      <c r="D66" s="186"/>
      <c r="E66" s="187"/>
      <c r="F66" s="188">
        <f>SUM(F65)</f>
        <v>1500</v>
      </c>
      <c r="G66" s="188">
        <f t="shared" ref="G66:Q66" si="2">SUM(G65)</f>
        <v>1500</v>
      </c>
      <c r="H66" s="189">
        <f t="shared" si="2"/>
        <v>0</v>
      </c>
      <c r="I66" s="189">
        <f t="shared" si="2"/>
        <v>0</v>
      </c>
      <c r="J66" s="189">
        <f t="shared" si="2"/>
        <v>0</v>
      </c>
      <c r="K66" s="189">
        <f>SUM(K65)</f>
        <v>0</v>
      </c>
      <c r="L66" s="189">
        <f t="shared" si="2"/>
        <v>0</v>
      </c>
      <c r="M66" s="189">
        <f t="shared" si="2"/>
        <v>0</v>
      </c>
      <c r="N66" s="226">
        <f t="shared" si="2"/>
        <v>0</v>
      </c>
      <c r="O66" s="189">
        <f t="shared" si="2"/>
        <v>0</v>
      </c>
      <c r="P66" s="189">
        <f t="shared" si="2"/>
        <v>0</v>
      </c>
      <c r="Q66" s="189">
        <f t="shared" si="2"/>
        <v>0</v>
      </c>
      <c r="R66" s="188">
        <f t="shared" ref="R66" si="3">SUM(R65)</f>
        <v>1500</v>
      </c>
      <c r="S66" s="212">
        <f>SUM(F66:R66)</f>
        <v>4500</v>
      </c>
    </row>
    <row r="67" spans="1:71" s="5" customFormat="1" ht="11.25">
      <c r="A67" s="220"/>
      <c r="B67" s="221"/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21"/>
    </row>
    <row r="68" spans="1:71" ht="11.25" hidden="1" customHeight="1">
      <c r="A68" s="372" t="s">
        <v>4</v>
      </c>
      <c r="B68" s="372"/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</row>
    <row r="69" spans="1:71" s="4" customFormat="1" hidden="1">
      <c r="A69" s="173"/>
      <c r="B69" s="173"/>
      <c r="C69" s="331"/>
      <c r="D69" s="227"/>
      <c r="E69" s="228"/>
      <c r="F69" s="224"/>
      <c r="G69" s="180"/>
      <c r="H69" s="203"/>
      <c r="I69" s="203"/>
      <c r="J69" s="203"/>
      <c r="K69" s="178"/>
      <c r="L69" s="178"/>
      <c r="M69" s="178"/>
      <c r="N69" s="178"/>
      <c r="O69" s="178"/>
      <c r="P69" s="178">
        <v>0</v>
      </c>
      <c r="Q69" s="178"/>
      <c r="R69" s="180"/>
      <c r="S69" s="229">
        <f>SUM(F69:Q69)</f>
        <v>0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1:71" hidden="1">
      <c r="A70" s="185"/>
      <c r="B70" s="185"/>
      <c r="C70" s="324" t="s">
        <v>0</v>
      </c>
      <c r="D70" s="186"/>
      <c r="E70" s="187"/>
      <c r="F70" s="188">
        <f>SUM(F69)</f>
        <v>0</v>
      </c>
      <c r="G70" s="188">
        <f>SUM(G69)</f>
        <v>0</v>
      </c>
      <c r="H70" s="189">
        <f t="shared" ref="H70:Q70" si="4">SUM(H69)</f>
        <v>0</v>
      </c>
      <c r="I70" s="189"/>
      <c r="J70" s="189">
        <f t="shared" si="4"/>
        <v>0</v>
      </c>
      <c r="K70" s="189">
        <f>SUM(K69)</f>
        <v>0</v>
      </c>
      <c r="L70" s="189">
        <f t="shared" si="4"/>
        <v>0</v>
      </c>
      <c r="M70" s="189">
        <f t="shared" si="4"/>
        <v>0</v>
      </c>
      <c r="N70" s="189">
        <f t="shared" si="4"/>
        <v>0</v>
      </c>
      <c r="O70" s="189">
        <f t="shared" si="4"/>
        <v>0</v>
      </c>
      <c r="P70" s="189">
        <f t="shared" si="4"/>
        <v>0</v>
      </c>
      <c r="Q70" s="189">
        <f t="shared" si="4"/>
        <v>0</v>
      </c>
      <c r="R70" s="188">
        <f>SUM(R69)</f>
        <v>0</v>
      </c>
      <c r="S70" s="190">
        <f>SUM(S69:S69)</f>
        <v>0</v>
      </c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</row>
    <row r="71" spans="1:71" s="5" customFormat="1" hidden="1">
      <c r="A71" s="220"/>
      <c r="B71" s="221"/>
      <c r="C71" s="330"/>
      <c r="D71" s="221"/>
      <c r="E71" s="221"/>
      <c r="F71" s="222"/>
      <c r="G71" s="222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2"/>
      <c r="S71" s="221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21"/>
    </row>
    <row r="72" spans="1:71" ht="11.25" customHeight="1">
      <c r="A72" s="357" t="s">
        <v>5</v>
      </c>
      <c r="B72" s="357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</row>
    <row r="73" spans="1:71" s="4" customFormat="1" ht="45" customHeight="1">
      <c r="A73" s="173"/>
      <c r="B73" s="173"/>
      <c r="C73" s="320" t="s">
        <v>277</v>
      </c>
      <c r="D73" s="181" t="s">
        <v>267</v>
      </c>
      <c r="E73" s="182" t="s">
        <v>138</v>
      </c>
      <c r="F73" s="176">
        <v>80</v>
      </c>
      <c r="G73" s="180">
        <v>80</v>
      </c>
      <c r="H73" s="177"/>
      <c r="I73" s="177"/>
      <c r="J73" s="178"/>
      <c r="K73" s="178"/>
      <c r="L73" s="178"/>
      <c r="M73" s="178"/>
      <c r="N73" s="178"/>
      <c r="O73" s="178"/>
      <c r="P73" s="178"/>
      <c r="Q73" s="178"/>
      <c r="R73" s="180">
        <v>80</v>
      </c>
      <c r="S73" s="179">
        <f>SUM(F73:R73)</f>
        <v>240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1:71" s="4" customFormat="1" ht="18.75" hidden="1" customHeight="1">
      <c r="A74" s="173" t="s">
        <v>14</v>
      </c>
      <c r="B74" s="173" t="s">
        <v>14</v>
      </c>
      <c r="C74" s="331"/>
      <c r="D74" s="230"/>
      <c r="E74" s="231"/>
      <c r="F74" s="224"/>
      <c r="G74" s="348"/>
      <c r="H74" s="232"/>
      <c r="I74" s="232"/>
      <c r="J74" s="178"/>
      <c r="K74" s="178"/>
      <c r="L74" s="178"/>
      <c r="M74" s="178"/>
      <c r="N74" s="178"/>
      <c r="O74" s="178"/>
      <c r="P74" s="178"/>
      <c r="Q74" s="178"/>
      <c r="R74" s="348"/>
      <c r="S74" s="179">
        <f>SUM(F74:Q74)</f>
        <v>0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1:71" s="4" customFormat="1" ht="33.75" hidden="1" customHeight="1">
      <c r="A75" s="173"/>
      <c r="B75" s="173"/>
      <c r="C75" s="331"/>
      <c r="D75" s="230"/>
      <c r="E75" s="231"/>
      <c r="F75" s="224"/>
      <c r="G75" s="348"/>
      <c r="H75" s="225"/>
      <c r="I75" s="225"/>
      <c r="J75" s="178"/>
      <c r="K75" s="178"/>
      <c r="L75" s="178"/>
      <c r="M75" s="178"/>
      <c r="N75" s="178"/>
      <c r="O75" s="178"/>
      <c r="P75" s="178"/>
      <c r="Q75" s="178"/>
      <c r="R75" s="348"/>
      <c r="S75" s="179">
        <f>SUM(F75:Q75)</f>
        <v>0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1:71">
      <c r="A76" s="185"/>
      <c r="B76" s="185"/>
      <c r="C76" s="324" t="s">
        <v>0</v>
      </c>
      <c r="D76" s="186"/>
      <c r="E76" s="187"/>
      <c r="F76" s="188">
        <f t="shared" ref="F76:Q76" si="5">SUM(F73:F75)</f>
        <v>80</v>
      </c>
      <c r="G76" s="188">
        <f t="shared" si="5"/>
        <v>80</v>
      </c>
      <c r="H76" s="189">
        <f t="shared" si="5"/>
        <v>0</v>
      </c>
      <c r="I76" s="189">
        <f t="shared" si="5"/>
        <v>0</v>
      </c>
      <c r="J76" s="189">
        <f t="shared" si="5"/>
        <v>0</v>
      </c>
      <c r="K76" s="189">
        <f t="shared" si="5"/>
        <v>0</v>
      </c>
      <c r="L76" s="189">
        <f t="shared" si="5"/>
        <v>0</v>
      </c>
      <c r="M76" s="189">
        <f t="shared" si="5"/>
        <v>0</v>
      </c>
      <c r="N76" s="189">
        <f t="shared" si="5"/>
        <v>0</v>
      </c>
      <c r="O76" s="189">
        <f t="shared" si="5"/>
        <v>0</v>
      </c>
      <c r="P76" s="189">
        <f t="shared" si="5"/>
        <v>0</v>
      </c>
      <c r="Q76" s="189">
        <f t="shared" si="5"/>
        <v>0</v>
      </c>
      <c r="R76" s="188">
        <f t="shared" ref="R76" si="6">SUM(R73:R75)</f>
        <v>80</v>
      </c>
      <c r="S76" s="179">
        <f>SUM(F76:R76)</f>
        <v>240</v>
      </c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</row>
    <row r="77" spans="1:71" s="4" customFormat="1">
      <c r="A77" s="220"/>
      <c r="B77" s="221"/>
      <c r="C77" s="325"/>
      <c r="D77" s="193"/>
      <c r="E77" s="194"/>
      <c r="F77" s="195"/>
      <c r="G77" s="195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5"/>
      <c r="S77" s="197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1:71" s="5" customFormat="1">
      <c r="A78" s="220"/>
      <c r="B78" s="221"/>
      <c r="C78" s="330"/>
      <c r="D78" s="221"/>
      <c r="E78" s="221"/>
      <c r="F78" s="222"/>
      <c r="G78" s="222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2"/>
      <c r="S78" s="22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21"/>
    </row>
    <row r="79" spans="1:71">
      <c r="A79" s="233" t="s">
        <v>51</v>
      </c>
      <c r="B79" s="233" t="s">
        <v>52</v>
      </c>
      <c r="C79" s="357" t="s">
        <v>174</v>
      </c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</row>
    <row r="80" spans="1:71" s="4" customFormat="1" ht="81" customHeight="1">
      <c r="A80" s="234" t="s">
        <v>18</v>
      </c>
      <c r="B80" s="234" t="s">
        <v>19</v>
      </c>
      <c r="C80" s="331" t="s">
        <v>175</v>
      </c>
      <c r="D80" s="181" t="s">
        <v>177</v>
      </c>
      <c r="E80" s="182" t="s">
        <v>176</v>
      </c>
      <c r="F80" s="176">
        <v>2000</v>
      </c>
      <c r="G80" s="180">
        <v>2000</v>
      </c>
      <c r="H80" s="235"/>
      <c r="I80" s="235"/>
      <c r="J80" s="178"/>
      <c r="K80" s="178"/>
      <c r="L80" s="178"/>
      <c r="M80" s="178"/>
      <c r="N80" s="178"/>
      <c r="O80" s="178"/>
      <c r="P80" s="178"/>
      <c r="Q80" s="178"/>
      <c r="R80" s="180">
        <v>2000</v>
      </c>
      <c r="S80" s="179">
        <f>SUM(F80:R80)</f>
        <v>6000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1:109" s="4" customFormat="1" ht="44.25" customHeight="1">
      <c r="A81" s="234"/>
      <c r="B81" s="234"/>
      <c r="C81" s="332" t="s">
        <v>192</v>
      </c>
      <c r="D81" s="181" t="s">
        <v>194</v>
      </c>
      <c r="E81" s="182" t="s">
        <v>193</v>
      </c>
      <c r="F81" s="183">
        <v>475.2</v>
      </c>
      <c r="G81" s="344" t="s">
        <v>239</v>
      </c>
      <c r="H81" s="236"/>
      <c r="I81" s="236"/>
      <c r="J81" s="237"/>
      <c r="K81" s="178"/>
      <c r="L81" s="178"/>
      <c r="M81" s="178"/>
      <c r="N81" s="178"/>
      <c r="O81" s="178"/>
      <c r="P81" s="178"/>
      <c r="Q81" s="178"/>
      <c r="R81" s="344" t="s">
        <v>239</v>
      </c>
      <c r="S81" s="179">
        <f>SUM(F81:R81)</f>
        <v>475.2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1:109">
      <c r="A82" s="185"/>
      <c r="B82" s="185"/>
      <c r="C82" s="324" t="s">
        <v>0</v>
      </c>
      <c r="D82" s="186"/>
      <c r="E82" s="238"/>
      <c r="F82" s="239">
        <f t="shared" ref="F82:Q82" si="7">SUM(F80:F81)</f>
        <v>2475.1999999999998</v>
      </c>
      <c r="G82" s="239">
        <f t="shared" si="7"/>
        <v>2000</v>
      </c>
      <c r="H82" s="240">
        <f t="shared" si="7"/>
        <v>0</v>
      </c>
      <c r="I82" s="240">
        <f t="shared" si="7"/>
        <v>0</v>
      </c>
      <c r="J82" s="240">
        <f t="shared" si="7"/>
        <v>0</v>
      </c>
      <c r="K82" s="240">
        <f t="shared" si="7"/>
        <v>0</v>
      </c>
      <c r="L82" s="240">
        <f t="shared" si="7"/>
        <v>0</v>
      </c>
      <c r="M82" s="240">
        <f t="shared" si="7"/>
        <v>0</v>
      </c>
      <c r="N82" s="240">
        <f t="shared" si="7"/>
        <v>0</v>
      </c>
      <c r="O82" s="240">
        <f t="shared" si="7"/>
        <v>0</v>
      </c>
      <c r="P82" s="240">
        <f t="shared" si="7"/>
        <v>0</v>
      </c>
      <c r="Q82" s="240">
        <f t="shared" si="7"/>
        <v>0</v>
      </c>
      <c r="R82" s="239">
        <f t="shared" ref="R82" si="8">SUM(R80:R81)</f>
        <v>2000</v>
      </c>
      <c r="S82" s="179">
        <f>SUM(F82:R82)</f>
        <v>6475.2</v>
      </c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</row>
    <row r="83" spans="1:109" s="4" customFormat="1">
      <c r="A83" s="220"/>
      <c r="B83" s="221"/>
      <c r="C83" s="325"/>
      <c r="D83" s="193"/>
      <c r="E83" s="241"/>
      <c r="F83" s="242"/>
      <c r="G83" s="242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2"/>
      <c r="S83" s="197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1:109">
      <c r="A84" s="244"/>
      <c r="B84" s="245"/>
      <c r="C84" s="325"/>
      <c r="D84" s="193"/>
      <c r="E84" s="241"/>
      <c r="F84" s="242"/>
      <c r="G84" s="242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2"/>
      <c r="S84" s="197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</row>
    <row r="85" spans="1:109">
      <c r="A85" s="185"/>
      <c r="B85" s="185"/>
      <c r="C85" s="357" t="s">
        <v>7</v>
      </c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</row>
    <row r="86" spans="1:109" s="4" customFormat="1" ht="24">
      <c r="A86" s="246" t="s">
        <v>6</v>
      </c>
      <c r="B86" s="246"/>
      <c r="C86" s="323" t="s">
        <v>292</v>
      </c>
      <c r="D86" s="181" t="s">
        <v>140</v>
      </c>
      <c r="E86" s="184" t="s">
        <v>216</v>
      </c>
      <c r="F86" s="183">
        <v>8722.4</v>
      </c>
      <c r="G86" s="344">
        <v>7792.68</v>
      </c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344">
        <v>10190.040000000001</v>
      </c>
      <c r="S86" s="179">
        <f>SUM(F86:R86)</f>
        <v>26705.120000000003</v>
      </c>
    </row>
    <row r="87" spans="1:109">
      <c r="A87" s="233" t="s">
        <v>18</v>
      </c>
      <c r="B87" s="233" t="s">
        <v>19</v>
      </c>
      <c r="C87" s="324" t="s">
        <v>0</v>
      </c>
      <c r="D87" s="186"/>
      <c r="E87" s="238"/>
      <c r="F87" s="188">
        <f>SUM(F86)</f>
        <v>8722.4</v>
      </c>
      <c r="G87" s="188">
        <f>SUM(G86)</f>
        <v>7792.68</v>
      </c>
      <c r="H87" s="189">
        <f>SUM(H86)</f>
        <v>0</v>
      </c>
      <c r="I87" s="189">
        <f>SUM(I86)</f>
        <v>0</v>
      </c>
      <c r="J87" s="189">
        <f t="shared" ref="J87:Q87" si="9">SUM(J86)</f>
        <v>0</v>
      </c>
      <c r="K87" s="189">
        <f>SUM(K86)</f>
        <v>0</v>
      </c>
      <c r="L87" s="189">
        <f>SUM(L86)</f>
        <v>0</v>
      </c>
      <c r="M87" s="189">
        <f t="shared" si="9"/>
        <v>0</v>
      </c>
      <c r="N87" s="189">
        <f t="shared" si="9"/>
        <v>0</v>
      </c>
      <c r="O87" s="189">
        <f t="shared" si="9"/>
        <v>0</v>
      </c>
      <c r="P87" s="189">
        <f t="shared" si="9"/>
        <v>0</v>
      </c>
      <c r="Q87" s="189">
        <f t="shared" si="9"/>
        <v>0</v>
      </c>
      <c r="R87" s="188">
        <f>SUM(R86)</f>
        <v>10190.040000000001</v>
      </c>
      <c r="S87" s="179">
        <f>SUM(F87:R87)</f>
        <v>26705.120000000003</v>
      </c>
    </row>
    <row r="88" spans="1:109" s="4" customFormat="1">
      <c r="A88" s="247"/>
      <c r="B88" s="241"/>
      <c r="C88" s="325"/>
      <c r="D88" s="193"/>
      <c r="E88" s="241"/>
      <c r="F88" s="195"/>
      <c r="G88" s="195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5"/>
      <c r="S88" s="197"/>
    </row>
    <row r="89" spans="1:109" s="6" customFormat="1" ht="11.25" customHeight="1">
      <c r="A89" s="247"/>
      <c r="B89" s="241"/>
      <c r="C89" s="333"/>
      <c r="D89" s="241"/>
      <c r="E89" s="241"/>
      <c r="F89" s="222"/>
      <c r="G89" s="222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2"/>
      <c r="S89" s="241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</row>
    <row r="90" spans="1:109">
      <c r="A90" s="185"/>
      <c r="B90" s="185"/>
      <c r="C90" s="373" t="s">
        <v>8</v>
      </c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</row>
    <row r="91" spans="1:109" ht="69" customHeight="1">
      <c r="A91" s="248"/>
      <c r="B91" s="248"/>
      <c r="C91" s="320" t="s">
        <v>182</v>
      </c>
      <c r="D91" s="181" t="s">
        <v>183</v>
      </c>
      <c r="E91" s="184" t="s">
        <v>184</v>
      </c>
      <c r="F91" s="176">
        <v>0</v>
      </c>
      <c r="G91" s="180" t="s">
        <v>239</v>
      </c>
      <c r="H91" s="178"/>
      <c r="I91" s="178"/>
      <c r="J91" s="203"/>
      <c r="K91" s="203"/>
      <c r="L91" s="203"/>
      <c r="M91" s="178"/>
      <c r="N91" s="178"/>
      <c r="O91" s="178"/>
      <c r="P91" s="178"/>
      <c r="Q91" s="178"/>
      <c r="R91" s="180">
        <v>121.86</v>
      </c>
      <c r="S91" s="179">
        <f>SUM(F91:R91)</f>
        <v>121.86</v>
      </c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</row>
    <row r="92" spans="1:109">
      <c r="A92" s="233" t="s">
        <v>18</v>
      </c>
      <c r="B92" s="233" t="s">
        <v>19</v>
      </c>
      <c r="C92" s="324" t="s">
        <v>0</v>
      </c>
      <c r="D92" s="186"/>
      <c r="E92" s="238"/>
      <c r="F92" s="188">
        <f>F91</f>
        <v>0</v>
      </c>
      <c r="G92" s="188" t="str">
        <f t="shared" ref="G92:Q92" si="10">G91</f>
        <v>-</v>
      </c>
      <c r="H92" s="189">
        <f t="shared" si="10"/>
        <v>0</v>
      </c>
      <c r="I92" s="189">
        <f t="shared" si="10"/>
        <v>0</v>
      </c>
      <c r="J92" s="189">
        <f t="shared" si="10"/>
        <v>0</v>
      </c>
      <c r="K92" s="189">
        <f t="shared" si="10"/>
        <v>0</v>
      </c>
      <c r="L92" s="189">
        <f t="shared" si="10"/>
        <v>0</v>
      </c>
      <c r="M92" s="189">
        <f t="shared" si="10"/>
        <v>0</v>
      </c>
      <c r="N92" s="189">
        <f t="shared" si="10"/>
        <v>0</v>
      </c>
      <c r="O92" s="189">
        <f t="shared" si="10"/>
        <v>0</v>
      </c>
      <c r="P92" s="189">
        <f t="shared" si="10"/>
        <v>0</v>
      </c>
      <c r="Q92" s="189">
        <f t="shared" si="10"/>
        <v>0</v>
      </c>
      <c r="R92" s="188">
        <f t="shared" ref="R92" si="11">R91</f>
        <v>121.86</v>
      </c>
      <c r="S92" s="179">
        <f>SUM(F92:R92)</f>
        <v>121.86</v>
      </c>
    </row>
    <row r="93" spans="1:109" s="4" customFormat="1">
      <c r="A93" s="249"/>
      <c r="B93" s="249"/>
      <c r="C93" s="334"/>
      <c r="D93" s="250"/>
      <c r="E93" s="251"/>
      <c r="F93" s="252"/>
      <c r="G93" s="252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2"/>
      <c r="S93" s="254"/>
    </row>
    <row r="94" spans="1:109" s="27" customFormat="1" ht="11.25" customHeight="1">
      <c r="A94" s="248"/>
      <c r="B94" s="248"/>
      <c r="C94" s="364" t="s">
        <v>161</v>
      </c>
      <c r="D94" s="365"/>
      <c r="E94" s="365"/>
      <c r="F94" s="365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</row>
    <row r="95" spans="1:109" ht="56.25" customHeight="1">
      <c r="A95" s="248"/>
      <c r="B95" s="248"/>
      <c r="C95" s="335" t="s">
        <v>170</v>
      </c>
      <c r="D95" s="255" t="s">
        <v>171</v>
      </c>
      <c r="E95" s="184" t="s">
        <v>173</v>
      </c>
      <c r="F95" s="224">
        <v>1400</v>
      </c>
      <c r="G95" s="348">
        <v>1400</v>
      </c>
      <c r="H95" s="203"/>
      <c r="I95" s="203"/>
      <c r="J95" s="178"/>
      <c r="K95" s="203"/>
      <c r="L95" s="203"/>
      <c r="M95" s="203"/>
      <c r="N95" s="203"/>
      <c r="O95" s="203"/>
      <c r="P95" s="203"/>
      <c r="Q95" s="203"/>
      <c r="R95" s="348">
        <v>1400</v>
      </c>
      <c r="S95" s="229">
        <f>SUM(F95:R95)</f>
        <v>4200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</row>
    <row r="96" spans="1:109">
      <c r="A96" s="256" t="s">
        <v>16</v>
      </c>
      <c r="B96" s="173" t="s">
        <v>15</v>
      </c>
      <c r="C96" s="324" t="s">
        <v>0</v>
      </c>
      <c r="D96" s="186"/>
      <c r="E96" s="238"/>
      <c r="F96" s="188">
        <f>SUM(F95)</f>
        <v>1400</v>
      </c>
      <c r="G96" s="188">
        <f>SUM(G95)</f>
        <v>1400</v>
      </c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8">
        <f>SUM(R95)</f>
        <v>1400</v>
      </c>
      <c r="S96" s="189">
        <f>SUM(F96:R96)</f>
        <v>4200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</row>
    <row r="97" spans="1:109" s="5" customFormat="1">
      <c r="A97" s="220"/>
      <c r="B97" s="221"/>
      <c r="C97" s="330"/>
      <c r="D97" s="221"/>
      <c r="E97" s="221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2"/>
      <c r="S97" s="221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</row>
    <row r="98" spans="1:109">
      <c r="A98" s="185"/>
      <c r="B98" s="185"/>
      <c r="C98" s="357" t="s">
        <v>9</v>
      </c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</row>
    <row r="99" spans="1:109" ht="60.75" customHeight="1">
      <c r="A99" s="257"/>
      <c r="B99" s="257"/>
      <c r="C99" s="323" t="s">
        <v>231</v>
      </c>
      <c r="D99" s="181" t="s">
        <v>230</v>
      </c>
      <c r="E99" s="184" t="s">
        <v>143</v>
      </c>
      <c r="F99" s="176">
        <v>1850</v>
      </c>
      <c r="G99" s="180">
        <v>1850</v>
      </c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80">
        <v>1850</v>
      </c>
      <c r="S99" s="179">
        <f>SUM(F99:R99)</f>
        <v>5550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</row>
    <row r="100" spans="1:109" ht="60.75" customHeight="1">
      <c r="A100" s="257"/>
      <c r="B100" s="257"/>
      <c r="C100" s="323" t="s">
        <v>274</v>
      </c>
      <c r="D100" s="181" t="s">
        <v>275</v>
      </c>
      <c r="E100" s="184" t="s">
        <v>276</v>
      </c>
      <c r="F100" s="176">
        <v>742.58</v>
      </c>
      <c r="G100" s="180">
        <v>742.58</v>
      </c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80">
        <v>742.58</v>
      </c>
      <c r="S100" s="179">
        <f>SUM(F100:R100)</f>
        <v>2227.7400000000002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</row>
    <row r="101" spans="1:109" ht="60.75" customHeight="1">
      <c r="A101" s="257"/>
      <c r="B101" s="257"/>
      <c r="C101" s="323" t="s">
        <v>252</v>
      </c>
      <c r="D101" s="181" t="s">
        <v>251</v>
      </c>
      <c r="E101" s="184" t="s">
        <v>253</v>
      </c>
      <c r="F101" s="176">
        <v>30000</v>
      </c>
      <c r="G101" s="180">
        <v>10000</v>
      </c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80">
        <v>10000</v>
      </c>
      <c r="S101" s="179">
        <f>SUM(F101:R101)</f>
        <v>50000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</row>
    <row r="102" spans="1:109" ht="21.75" customHeight="1">
      <c r="A102" s="257"/>
      <c r="B102" s="257"/>
      <c r="C102" s="324" t="s">
        <v>0</v>
      </c>
      <c r="D102" s="186"/>
      <c r="E102" s="238"/>
      <c r="F102" s="188">
        <f>SUM(F99:F101)</f>
        <v>32592.58</v>
      </c>
      <c r="G102" s="188">
        <f>SUM(G99:G101)</f>
        <v>12592.58</v>
      </c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8">
        <f>SUM(R99:R101)</f>
        <v>12592.58</v>
      </c>
      <c r="S102" s="189">
        <f>SUM(F102:R102)</f>
        <v>57777.740000000005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</row>
    <row r="103" spans="1:109" ht="21.75" customHeight="1">
      <c r="A103" s="257"/>
      <c r="B103" s="257"/>
      <c r="C103" s="336"/>
      <c r="D103" s="258"/>
      <c r="E103" s="259"/>
      <c r="F103" s="260"/>
      <c r="G103" s="260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0"/>
      <c r="S103" s="262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</row>
    <row r="104" spans="1:109" ht="21.75" customHeight="1">
      <c r="A104" s="257"/>
      <c r="B104" s="257"/>
      <c r="C104" s="357" t="s">
        <v>270</v>
      </c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</row>
    <row r="105" spans="1:109" ht="60.75" customHeight="1">
      <c r="A105" s="257"/>
      <c r="B105" s="257"/>
      <c r="C105" s="323" t="s">
        <v>271</v>
      </c>
      <c r="D105" s="181" t="s">
        <v>272</v>
      </c>
      <c r="E105" s="184" t="s">
        <v>273</v>
      </c>
      <c r="F105" s="176">
        <v>5000</v>
      </c>
      <c r="G105" s="180">
        <v>5000</v>
      </c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80">
        <v>5000</v>
      </c>
      <c r="S105" s="179">
        <f>SUM(F105:R105)</f>
        <v>15000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</row>
    <row r="106" spans="1:109" s="4" customFormat="1" ht="21" customHeight="1">
      <c r="A106" s="173"/>
      <c r="B106" s="173"/>
      <c r="C106" s="324" t="s">
        <v>0</v>
      </c>
      <c r="D106" s="186"/>
      <c r="E106" s="238"/>
      <c r="F106" s="188">
        <f>SUM(F105)</f>
        <v>5000</v>
      </c>
      <c r="G106" s="188">
        <f>SUM(G105)</f>
        <v>5000</v>
      </c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8">
        <f>SUM(R105)</f>
        <v>5000</v>
      </c>
      <c r="S106" s="189">
        <f>SUM(F106:R106)</f>
        <v>15000</v>
      </c>
    </row>
    <row r="107" spans="1:109" s="4" customFormat="1" ht="21" customHeight="1">
      <c r="A107" s="173"/>
      <c r="B107" s="173"/>
      <c r="C107" s="361"/>
      <c r="D107" s="362"/>
      <c r="E107" s="362"/>
      <c r="F107" s="362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3"/>
    </row>
    <row r="108" spans="1:109">
      <c r="A108" s="185"/>
      <c r="B108" s="185"/>
      <c r="C108" s="358" t="s">
        <v>56</v>
      </c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60"/>
    </row>
    <row r="109" spans="1:109" ht="22.5">
      <c r="A109" s="185"/>
      <c r="B109" s="185"/>
      <c r="C109" s="321" t="s">
        <v>293</v>
      </c>
      <c r="D109" s="209" t="s">
        <v>152</v>
      </c>
      <c r="E109" s="182" t="s">
        <v>151</v>
      </c>
      <c r="F109" s="263">
        <v>2429.7399999999998</v>
      </c>
      <c r="G109" s="293">
        <v>2300</v>
      </c>
      <c r="H109" s="205"/>
      <c r="I109" s="205"/>
      <c r="J109" s="264"/>
      <c r="K109" s="205"/>
      <c r="L109" s="205"/>
      <c r="M109" s="205"/>
      <c r="N109" s="205"/>
      <c r="O109" s="205"/>
      <c r="P109" s="205"/>
      <c r="Q109" s="205"/>
      <c r="R109" s="293">
        <v>2428.46</v>
      </c>
      <c r="S109" s="179">
        <f>SUM(F109:R109)</f>
        <v>7158.2</v>
      </c>
    </row>
    <row r="110" spans="1:109" s="4" customFormat="1" ht="54.75" customHeight="1">
      <c r="A110" s="173"/>
      <c r="B110" s="173"/>
      <c r="C110" s="322" t="s">
        <v>195</v>
      </c>
      <c r="D110" s="207" t="s">
        <v>205</v>
      </c>
      <c r="E110" s="182" t="s">
        <v>196</v>
      </c>
      <c r="F110" s="213">
        <v>0</v>
      </c>
      <c r="G110" s="347" t="s">
        <v>239</v>
      </c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347">
        <v>645</v>
      </c>
      <c r="S110" s="179">
        <f>SUM(F110:R110)</f>
        <v>645</v>
      </c>
    </row>
    <row r="111" spans="1:109" s="4" customFormat="1" ht="43.5" customHeight="1">
      <c r="A111" s="173"/>
      <c r="B111" s="173"/>
      <c r="C111" s="322" t="s">
        <v>245</v>
      </c>
      <c r="D111" s="184" t="s">
        <v>238</v>
      </c>
      <c r="E111" s="182" t="s">
        <v>240</v>
      </c>
      <c r="F111" s="213">
        <v>9350</v>
      </c>
      <c r="G111" s="347">
        <v>7700</v>
      </c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347">
        <v>7850</v>
      </c>
      <c r="S111" s="179">
        <f>SUM(F111:R111)</f>
        <v>24900</v>
      </c>
    </row>
    <row r="112" spans="1:109" s="4" customFormat="1" ht="43.5" customHeight="1">
      <c r="A112" s="173"/>
      <c r="B112" s="173"/>
      <c r="C112" s="321" t="s">
        <v>254</v>
      </c>
      <c r="D112" s="209" t="s">
        <v>250</v>
      </c>
      <c r="E112" s="182" t="s">
        <v>249</v>
      </c>
      <c r="F112" s="176">
        <v>3000</v>
      </c>
      <c r="G112" s="293">
        <v>3000</v>
      </c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93">
        <v>2600</v>
      </c>
      <c r="S112" s="179">
        <f>SUM(F112:R112)</f>
        <v>8600</v>
      </c>
    </row>
    <row r="113" spans="1:157" s="4" customFormat="1" ht="21" customHeight="1">
      <c r="A113" s="173"/>
      <c r="B113" s="173"/>
      <c r="C113" s="324" t="s">
        <v>0</v>
      </c>
      <c r="D113" s="186"/>
      <c r="E113" s="238"/>
      <c r="F113" s="188">
        <f>SUM(F109:F112)</f>
        <v>14779.74</v>
      </c>
      <c r="G113" s="188">
        <f>SUM(G109:G112)</f>
        <v>13000</v>
      </c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8">
        <f>SUM(R109:R112)</f>
        <v>13523.46</v>
      </c>
      <c r="S113" s="189">
        <f>SUM(F113:R113)</f>
        <v>41303.199999999997</v>
      </c>
    </row>
    <row r="114" spans="1:157">
      <c r="A114" s="185"/>
      <c r="B114" s="185"/>
      <c r="C114" s="325"/>
      <c r="D114" s="193"/>
      <c r="E114" s="241"/>
      <c r="F114" s="195"/>
      <c r="G114" s="195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5"/>
      <c r="S114" s="265"/>
    </row>
    <row r="115" spans="1:157" s="4" customFormat="1">
      <c r="A115" s="220"/>
      <c r="B115" s="221"/>
      <c r="C115" s="330"/>
      <c r="D115" s="221"/>
      <c r="E115" s="221"/>
      <c r="F115" s="222"/>
      <c r="G115" s="222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2"/>
      <c r="S115" s="221"/>
    </row>
    <row r="116" spans="1:157" s="13" customFormat="1">
      <c r="A116" s="220"/>
      <c r="B116" s="221"/>
      <c r="C116" s="358" t="s">
        <v>48</v>
      </c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60"/>
    </row>
    <row r="117" spans="1:157" ht="49.5" customHeight="1">
      <c r="A117" s="185"/>
      <c r="B117" s="185"/>
      <c r="C117" s="320" t="s">
        <v>153</v>
      </c>
      <c r="D117" s="184" t="s">
        <v>154</v>
      </c>
      <c r="E117" s="266" t="s">
        <v>155</v>
      </c>
      <c r="F117" s="176">
        <v>124.92</v>
      </c>
      <c r="G117" s="176">
        <v>351.75</v>
      </c>
      <c r="H117" s="267"/>
      <c r="I117" s="267"/>
      <c r="J117" s="268"/>
      <c r="K117" s="267"/>
      <c r="L117" s="267"/>
      <c r="M117" s="267"/>
      <c r="N117" s="267"/>
      <c r="O117" s="269"/>
      <c r="P117" s="269"/>
      <c r="Q117" s="269"/>
      <c r="R117" s="176">
        <v>217.43</v>
      </c>
      <c r="S117" s="229">
        <f>SUM(F117:R117)</f>
        <v>694.1</v>
      </c>
    </row>
    <row r="118" spans="1:157" s="4" customFormat="1" ht="19.5" customHeight="1">
      <c r="A118" s="173"/>
      <c r="B118" s="173"/>
      <c r="C118" s="324" t="s">
        <v>0</v>
      </c>
      <c r="D118" s="186"/>
      <c r="E118" s="238"/>
      <c r="F118" s="188">
        <f>SUM(F117)</f>
        <v>124.92</v>
      </c>
      <c r="G118" s="188">
        <f>SUM(G117)</f>
        <v>351.75</v>
      </c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8">
        <f>SUM(R117)</f>
        <v>217.43</v>
      </c>
      <c r="S118" s="189">
        <f>SUM(F118:R118)</f>
        <v>694.1</v>
      </c>
    </row>
    <row r="119" spans="1:157">
      <c r="A119" s="185"/>
      <c r="B119" s="185"/>
      <c r="C119" s="325"/>
      <c r="D119" s="193"/>
      <c r="E119" s="241"/>
      <c r="F119" s="195"/>
      <c r="G119" s="195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5"/>
      <c r="S119" s="197"/>
    </row>
    <row r="120" spans="1:157" s="4" customFormat="1">
      <c r="A120" s="220"/>
      <c r="B120" s="221"/>
      <c r="C120" s="330"/>
      <c r="D120" s="221"/>
      <c r="E120" s="221"/>
      <c r="F120" s="222"/>
      <c r="G120" s="222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2"/>
      <c r="S120" s="221"/>
    </row>
    <row r="121" spans="1:157" s="5" customFormat="1">
      <c r="A121" s="220"/>
      <c r="B121" s="221"/>
      <c r="C121" s="354" t="s">
        <v>53</v>
      </c>
      <c r="D121" s="355"/>
      <c r="E121" s="355"/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6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</row>
    <row r="122" spans="1:157" ht="33.75">
      <c r="A122" s="185"/>
      <c r="B122" s="185"/>
      <c r="C122" s="321" t="s">
        <v>222</v>
      </c>
      <c r="D122" s="209" t="s">
        <v>223</v>
      </c>
      <c r="E122" s="182" t="s">
        <v>146</v>
      </c>
      <c r="F122" s="270">
        <v>7036.14</v>
      </c>
      <c r="G122" s="270">
        <v>6350.06</v>
      </c>
      <c r="H122" s="271"/>
      <c r="I122" s="271"/>
      <c r="J122" s="205"/>
      <c r="K122" s="205"/>
      <c r="L122" s="205"/>
      <c r="M122" s="205"/>
      <c r="N122" s="215"/>
      <c r="O122" s="215"/>
      <c r="P122" s="215"/>
      <c r="Q122" s="215"/>
      <c r="R122" s="270">
        <v>5284.24</v>
      </c>
      <c r="S122" s="212">
        <f>SUM(F122:R122)</f>
        <v>18670.440000000002</v>
      </c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</row>
    <row r="123" spans="1:157" s="4" customFormat="1" ht="18" customHeight="1">
      <c r="A123" s="215"/>
      <c r="B123" s="215"/>
      <c r="C123" s="329" t="s">
        <v>0</v>
      </c>
      <c r="D123" s="216"/>
      <c r="E123" s="238"/>
      <c r="F123" s="218">
        <f>SUM(F122)</f>
        <v>7036.14</v>
      </c>
      <c r="G123" s="218">
        <f>SUM(G122)</f>
        <v>6350.06</v>
      </c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8">
        <f>SUM(R122)</f>
        <v>5284.24</v>
      </c>
      <c r="S123" s="219">
        <f>SUM(F123:R123)</f>
        <v>18670.440000000002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</row>
    <row r="124" spans="1:157">
      <c r="A124" s="272" t="s">
        <v>35</v>
      </c>
      <c r="B124" s="272"/>
      <c r="C124" s="337"/>
      <c r="D124" s="273"/>
      <c r="E124" s="241"/>
      <c r="F124" s="274"/>
      <c r="G124" s="274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4"/>
      <c r="S124" s="275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</row>
    <row r="125" spans="1:157" s="4" customFormat="1">
      <c r="A125" s="276"/>
      <c r="B125" s="277"/>
      <c r="C125" s="338"/>
      <c r="D125" s="278"/>
      <c r="E125" s="278"/>
      <c r="F125" s="274"/>
      <c r="G125" s="34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349"/>
      <c r="S125" s="278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</row>
    <row r="126" spans="1:157" s="16" customFormat="1">
      <c r="A126" s="280"/>
      <c r="B126" s="278"/>
      <c r="C126" s="358" t="s">
        <v>49</v>
      </c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60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</row>
    <row r="127" spans="1:157" s="4" customFormat="1" ht="33.75">
      <c r="A127" s="173"/>
      <c r="B127" s="173"/>
      <c r="C127" s="320" t="s">
        <v>232</v>
      </c>
      <c r="D127" s="209" t="s">
        <v>233</v>
      </c>
      <c r="E127" s="182" t="s">
        <v>234</v>
      </c>
      <c r="F127" s="224">
        <v>33544.93</v>
      </c>
      <c r="G127" s="348">
        <v>32225.119999999999</v>
      </c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348">
        <v>23985.08</v>
      </c>
      <c r="S127" s="212">
        <f>SUM(F127:R127)</f>
        <v>89755.13</v>
      </c>
    </row>
    <row r="128" spans="1:157" s="4" customFormat="1" ht="34.5" customHeight="1">
      <c r="A128" s="173"/>
      <c r="B128" s="173"/>
      <c r="C128" s="324" t="s">
        <v>0</v>
      </c>
      <c r="D128" s="186"/>
      <c r="E128" s="187"/>
      <c r="F128" s="188">
        <f>SUM(F127)</f>
        <v>33544.93</v>
      </c>
      <c r="G128" s="188">
        <f>SUM(G127)</f>
        <v>32225.119999999999</v>
      </c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8">
        <f>SUM(R127)</f>
        <v>23985.08</v>
      </c>
      <c r="S128" s="189">
        <f>SUM(F128:R128)</f>
        <v>89755.13</v>
      </c>
    </row>
    <row r="129" spans="1:157">
      <c r="A129" s="185"/>
      <c r="B129" s="185"/>
      <c r="C129" s="325"/>
      <c r="D129" s="193"/>
      <c r="E129" s="194"/>
      <c r="F129" s="195"/>
      <c r="G129" s="195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5"/>
      <c r="S129" s="197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</row>
    <row r="130" spans="1:157" s="4" customFormat="1">
      <c r="A130" s="220"/>
      <c r="B130" s="221"/>
      <c r="C130" s="325"/>
      <c r="D130" s="193"/>
      <c r="E130" s="194"/>
      <c r="F130" s="195"/>
      <c r="G130" s="195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5"/>
      <c r="S130" s="197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</row>
    <row r="131" spans="1:157">
      <c r="A131" s="173"/>
      <c r="B131" s="281"/>
      <c r="C131" s="330"/>
      <c r="D131" s="221"/>
      <c r="E131" s="221"/>
      <c r="F131" s="222"/>
      <c r="G131" s="222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2"/>
      <c r="S131" s="221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</row>
    <row r="132" spans="1:157" s="5" customFormat="1">
      <c r="A132" s="220"/>
      <c r="B132" s="221"/>
      <c r="C132" s="354" t="s">
        <v>60</v>
      </c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5"/>
      <c r="S132" s="356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</row>
    <row r="133" spans="1:157" s="13" customFormat="1" ht="22.5">
      <c r="A133" s="220"/>
      <c r="B133" s="221"/>
      <c r="C133" s="339" t="s">
        <v>224</v>
      </c>
      <c r="D133" s="282" t="s">
        <v>225</v>
      </c>
      <c r="E133" s="175" t="s">
        <v>226</v>
      </c>
      <c r="F133" s="263">
        <v>5000</v>
      </c>
      <c r="G133" s="293">
        <v>5000</v>
      </c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93">
        <v>5000</v>
      </c>
      <c r="S133" s="283">
        <f>SUM(F133:R133)</f>
        <v>15000</v>
      </c>
    </row>
    <row r="134" spans="1:157" s="13" customFormat="1" ht="18" customHeight="1">
      <c r="A134" s="220"/>
      <c r="B134" s="221"/>
      <c r="C134" s="340"/>
      <c r="D134" s="238"/>
      <c r="E134" s="284"/>
      <c r="F134" s="285">
        <f>SUM(F133)</f>
        <v>5000</v>
      </c>
      <c r="G134" s="285">
        <f>SUM(G133)</f>
        <v>5000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5">
        <f>SUM(R133)</f>
        <v>5000</v>
      </c>
      <c r="S134" s="190">
        <f>SUM(F134:R134)</f>
        <v>15000</v>
      </c>
    </row>
    <row r="135" spans="1:157" s="13" customFormat="1">
      <c r="A135" s="220"/>
      <c r="B135" s="221"/>
      <c r="C135" s="330"/>
      <c r="D135" s="221"/>
      <c r="E135" s="221"/>
      <c r="F135" s="222"/>
      <c r="G135" s="222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2"/>
      <c r="S135" s="221"/>
    </row>
    <row r="136" spans="1:157" s="13" customFormat="1">
      <c r="A136" s="220"/>
      <c r="B136" s="221"/>
      <c r="C136" s="354" t="s">
        <v>55</v>
      </c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6"/>
    </row>
    <row r="137" spans="1:157">
      <c r="A137" s="173"/>
      <c r="B137" s="281"/>
      <c r="C137" s="341" t="s">
        <v>159</v>
      </c>
      <c r="D137" s="210" t="s">
        <v>160</v>
      </c>
      <c r="E137" s="182" t="s">
        <v>217</v>
      </c>
      <c r="F137" s="213">
        <v>2050</v>
      </c>
      <c r="G137" s="347">
        <v>2050</v>
      </c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347" t="s">
        <v>239</v>
      </c>
      <c r="S137" s="212">
        <f>SUM(F137:R137)</f>
        <v>4100</v>
      </c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</row>
    <row r="138" spans="1:157" s="4" customFormat="1" ht="16.5" customHeight="1">
      <c r="A138" s="173"/>
      <c r="B138" s="281"/>
      <c r="C138" s="340"/>
      <c r="D138" s="238"/>
      <c r="E138" s="286"/>
      <c r="F138" s="285">
        <f>SUM(F137)</f>
        <v>2050</v>
      </c>
      <c r="G138" s="285">
        <f>SUM(G137)</f>
        <v>2050</v>
      </c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5" t="s">
        <v>239</v>
      </c>
      <c r="S138" s="212">
        <f>SUM(F138:R138)</f>
        <v>4100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</row>
    <row r="139" spans="1:157">
      <c r="A139" s="173"/>
      <c r="B139" s="281"/>
      <c r="C139" s="330"/>
      <c r="D139" s="241"/>
      <c r="E139" s="287"/>
      <c r="F139" s="288"/>
      <c r="G139" s="288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8"/>
      <c r="S139" s="197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</row>
    <row r="140" spans="1:157" s="4" customFormat="1">
      <c r="A140" s="220"/>
      <c r="B140" s="290"/>
      <c r="C140" s="330"/>
      <c r="D140" s="221"/>
      <c r="E140" s="221"/>
      <c r="F140" s="222"/>
      <c r="G140" s="222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2"/>
      <c r="S140" s="221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</row>
    <row r="141" spans="1:157" s="5" customFormat="1">
      <c r="A141" s="220"/>
      <c r="B141" s="221"/>
      <c r="C141" s="354" t="s">
        <v>54</v>
      </c>
      <c r="D141" s="355"/>
      <c r="E141" s="355"/>
      <c r="F141" s="355"/>
      <c r="G141" s="355"/>
      <c r="H141" s="355"/>
      <c r="I141" s="355"/>
      <c r="J141" s="355"/>
      <c r="K141" s="355"/>
      <c r="L141" s="355"/>
      <c r="M141" s="355"/>
      <c r="N141" s="355"/>
      <c r="O141" s="355"/>
      <c r="P141" s="355"/>
      <c r="Q141" s="355"/>
      <c r="R141" s="355"/>
      <c r="S141" s="356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</row>
    <row r="142" spans="1:157" ht="24">
      <c r="A142" s="185"/>
      <c r="B142" s="291"/>
      <c r="C142" s="323" t="s">
        <v>227</v>
      </c>
      <c r="D142" s="292" t="s">
        <v>228</v>
      </c>
      <c r="E142" s="231" t="s">
        <v>149</v>
      </c>
      <c r="F142" s="270">
        <v>254</v>
      </c>
      <c r="G142" s="270">
        <v>254</v>
      </c>
      <c r="H142" s="207"/>
      <c r="I142" s="207"/>
      <c r="J142" s="205"/>
      <c r="K142" s="205"/>
      <c r="L142" s="205"/>
      <c r="M142" s="205"/>
      <c r="N142" s="215"/>
      <c r="O142" s="215"/>
      <c r="P142" s="215"/>
      <c r="Q142" s="215"/>
      <c r="R142" s="270">
        <v>254</v>
      </c>
      <c r="S142" s="179">
        <f>SUM(F142:R142)</f>
        <v>762</v>
      </c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</row>
    <row r="143" spans="1:157" s="4" customFormat="1" ht="33.75" customHeight="1">
      <c r="A143" s="173"/>
      <c r="B143" s="281"/>
      <c r="C143" s="335" t="s">
        <v>147</v>
      </c>
      <c r="D143" s="209" t="s">
        <v>148</v>
      </c>
      <c r="E143" s="182" t="s">
        <v>149</v>
      </c>
      <c r="F143" s="293">
        <v>199.9</v>
      </c>
      <c r="G143" s="293">
        <v>199.9</v>
      </c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93" t="s">
        <v>239</v>
      </c>
      <c r="S143" s="179">
        <f>SUM(F143:R143)</f>
        <v>399.8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</row>
    <row r="144" spans="1:157" s="4" customFormat="1" ht="19.5" customHeight="1">
      <c r="A144" s="173"/>
      <c r="B144" s="281"/>
      <c r="C144" s="329" t="s">
        <v>0</v>
      </c>
      <c r="D144" s="216"/>
      <c r="E144" s="238"/>
      <c r="F144" s="218">
        <f>SUM(F142:F143)</f>
        <v>453.9</v>
      </c>
      <c r="G144" s="218">
        <f>SUM(G142:G143)</f>
        <v>453.9</v>
      </c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8">
        <f>SUM(R142:R143)</f>
        <v>254</v>
      </c>
      <c r="S144" s="219">
        <f>SUM(F144:R144)</f>
        <v>1161.8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</row>
    <row r="145" spans="1:157">
      <c r="A145" s="272" t="s">
        <v>36</v>
      </c>
      <c r="B145" s="272"/>
      <c r="C145" s="337"/>
      <c r="D145" s="273"/>
      <c r="E145" s="241"/>
      <c r="F145" s="274"/>
      <c r="G145" s="274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4"/>
      <c r="S145" s="287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</row>
    <row r="146" spans="1:157" s="4" customFormat="1">
      <c r="A146" s="276"/>
      <c r="B146" s="277"/>
      <c r="C146" s="338"/>
      <c r="D146" s="278"/>
      <c r="E146" s="278"/>
      <c r="F146" s="274"/>
      <c r="G146" s="34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  <c r="R146" s="349"/>
      <c r="S146" s="278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</row>
    <row r="147" spans="1:157" s="16" customFormat="1">
      <c r="A147" s="280"/>
      <c r="B147" s="278"/>
      <c r="C147" s="354" t="s">
        <v>57</v>
      </c>
      <c r="D147" s="355"/>
      <c r="E147" s="355"/>
      <c r="F147" s="355"/>
      <c r="G147" s="355"/>
      <c r="H147" s="355"/>
      <c r="I147" s="355"/>
      <c r="J147" s="355"/>
      <c r="K147" s="355"/>
      <c r="L147" s="355"/>
      <c r="M147" s="355"/>
      <c r="N147" s="355"/>
      <c r="O147" s="355"/>
      <c r="P147" s="355"/>
      <c r="Q147" s="355"/>
      <c r="R147" s="355"/>
      <c r="S147" s="356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</row>
    <row r="148" spans="1:157" ht="19.5" customHeight="1">
      <c r="A148" s="185"/>
      <c r="B148" s="291"/>
      <c r="C148" s="339" t="s">
        <v>268</v>
      </c>
      <c r="D148" s="210" t="s">
        <v>269</v>
      </c>
      <c r="E148" s="210" t="s">
        <v>187</v>
      </c>
      <c r="F148" s="263">
        <v>326.76</v>
      </c>
      <c r="G148" s="293" t="s">
        <v>239</v>
      </c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93">
        <v>163.36000000000001</v>
      </c>
      <c r="S148" s="212">
        <f>SUM(F148:R148)</f>
        <v>490.12</v>
      </c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</row>
    <row r="149" spans="1:157" ht="24.75" customHeight="1">
      <c r="A149" s="185"/>
      <c r="B149" s="291"/>
      <c r="C149" s="339" t="s">
        <v>200</v>
      </c>
      <c r="D149" s="210" t="s">
        <v>201</v>
      </c>
      <c r="E149" s="210" t="s">
        <v>206</v>
      </c>
      <c r="F149" s="263">
        <v>431.46</v>
      </c>
      <c r="G149" s="293">
        <v>431.46</v>
      </c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93" t="s">
        <v>239</v>
      </c>
      <c r="S149" s="212">
        <f>SUM(F149:R149)</f>
        <v>862.92</v>
      </c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</row>
    <row r="150" spans="1:157" ht="29.25" customHeight="1">
      <c r="A150" s="256"/>
      <c r="B150" s="294"/>
      <c r="C150" s="339" t="s">
        <v>200</v>
      </c>
      <c r="D150" s="210" t="s">
        <v>201</v>
      </c>
      <c r="E150" s="210" t="s">
        <v>229</v>
      </c>
      <c r="F150" s="263">
        <v>1468.8</v>
      </c>
      <c r="G150" s="293">
        <v>1434.24</v>
      </c>
      <c r="H150" s="205"/>
      <c r="I150" s="264"/>
      <c r="J150" s="264"/>
      <c r="K150" s="205"/>
      <c r="L150" s="264"/>
      <c r="M150" s="205"/>
      <c r="N150" s="205"/>
      <c r="O150" s="205"/>
      <c r="P150" s="205"/>
      <c r="Q150" s="205"/>
      <c r="R150" s="293">
        <v>1399.68</v>
      </c>
      <c r="S150" s="212">
        <f>SUM(F150:R150)</f>
        <v>4302.72</v>
      </c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</row>
    <row r="151" spans="1:157" ht="29.25" customHeight="1">
      <c r="A151" s="256"/>
      <c r="B151" s="294"/>
      <c r="C151" s="329" t="s">
        <v>0</v>
      </c>
      <c r="D151" s="238"/>
      <c r="E151" s="286"/>
      <c r="F151" s="285">
        <f>SUM(F148:F150)</f>
        <v>2227.02</v>
      </c>
      <c r="G151" s="285">
        <f>SUM(G149:G150)</f>
        <v>1865.7</v>
      </c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5">
        <f>SUM(R148:R150)</f>
        <v>1563.04</v>
      </c>
      <c r="S151" s="284">
        <f>SUM(F151:R151)</f>
        <v>5655.76</v>
      </c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</row>
    <row r="152" spans="1:157" ht="29.25" customHeight="1">
      <c r="A152" s="256"/>
      <c r="B152" s="294"/>
      <c r="C152" s="337"/>
      <c r="D152" s="241"/>
      <c r="E152" s="287"/>
      <c r="F152" s="288"/>
      <c r="G152" s="288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8"/>
      <c r="S152" s="289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</row>
    <row r="153" spans="1:157" ht="29.25" customHeight="1">
      <c r="A153" s="256"/>
      <c r="B153" s="294"/>
      <c r="C153" s="354" t="s">
        <v>294</v>
      </c>
      <c r="D153" s="355"/>
      <c r="E153" s="355"/>
      <c r="F153" s="355"/>
      <c r="G153" s="355"/>
      <c r="H153" s="355"/>
      <c r="I153" s="355"/>
      <c r="J153" s="355"/>
      <c r="K153" s="355"/>
      <c r="L153" s="355"/>
      <c r="M153" s="355"/>
      <c r="N153" s="355"/>
      <c r="O153" s="355"/>
      <c r="P153" s="355"/>
      <c r="Q153" s="355"/>
      <c r="R153" s="355"/>
      <c r="S153" s="356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</row>
    <row r="154" spans="1:157" ht="29.25" customHeight="1">
      <c r="A154" s="256"/>
      <c r="B154" s="294"/>
      <c r="C154" s="339" t="s">
        <v>295</v>
      </c>
      <c r="D154" s="210" t="s">
        <v>296</v>
      </c>
      <c r="E154" s="210" t="s">
        <v>297</v>
      </c>
      <c r="F154" s="263" t="s">
        <v>239</v>
      </c>
      <c r="G154" s="293">
        <v>529.17999999999995</v>
      </c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93">
        <v>160</v>
      </c>
      <c r="S154" s="212">
        <f>SUM(F154:R154)</f>
        <v>689.18</v>
      </c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</row>
    <row r="155" spans="1:157" ht="29.25" customHeight="1">
      <c r="A155" s="256"/>
      <c r="B155" s="294"/>
      <c r="C155" s="329" t="s">
        <v>0</v>
      </c>
      <c r="D155" s="238"/>
      <c r="E155" s="286"/>
      <c r="F155" s="285">
        <f>SUM(F152:F154)</f>
        <v>0</v>
      </c>
      <c r="G155" s="285">
        <f>SUM(G153:G154)</f>
        <v>529.17999999999995</v>
      </c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5">
        <f>SUM(R153:R154)</f>
        <v>160</v>
      </c>
      <c r="S155" s="284">
        <f>SUM(F155:R155)</f>
        <v>689.18</v>
      </c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</row>
    <row r="156" spans="1:157">
      <c r="A156" s="256"/>
      <c r="B156" s="294"/>
      <c r="C156" s="330"/>
      <c r="D156" s="241"/>
      <c r="E156" s="287"/>
      <c r="F156" s="288"/>
      <c r="G156" s="288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8"/>
      <c r="S156" s="197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</row>
    <row r="157" spans="1:157" s="5" customFormat="1">
      <c r="A157" s="220"/>
      <c r="B157" s="221"/>
      <c r="C157" s="330"/>
      <c r="D157" s="241"/>
      <c r="E157" s="287"/>
      <c r="F157" s="288"/>
      <c r="G157" s="288"/>
      <c r="H157" s="289"/>
      <c r="I157" s="289"/>
      <c r="J157" s="289"/>
      <c r="K157" s="289"/>
      <c r="L157" s="289"/>
      <c r="M157" s="295"/>
      <c r="N157" s="295"/>
      <c r="O157" s="295"/>
      <c r="P157" s="295"/>
      <c r="Q157" s="295"/>
      <c r="R157" s="288"/>
      <c r="S157" s="197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</row>
    <row r="158" spans="1:157">
      <c r="A158" s="256"/>
      <c r="B158" s="294"/>
      <c r="C158" s="330"/>
      <c r="D158" s="221"/>
      <c r="E158" s="221"/>
      <c r="F158" s="222"/>
      <c r="G158" s="222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2"/>
      <c r="S158" s="221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</row>
    <row r="159" spans="1:157" s="4" customFormat="1" ht="24.75" customHeight="1">
      <c r="A159" s="173"/>
      <c r="B159" s="281"/>
      <c r="C159" s="354" t="s">
        <v>197</v>
      </c>
      <c r="D159" s="355"/>
      <c r="E159" s="355"/>
      <c r="F159" s="355"/>
      <c r="G159" s="355"/>
      <c r="H159" s="355"/>
      <c r="I159" s="355"/>
      <c r="J159" s="355"/>
      <c r="K159" s="355"/>
      <c r="L159" s="355"/>
      <c r="M159" s="355"/>
      <c r="N159" s="355"/>
      <c r="O159" s="355"/>
      <c r="P159" s="355"/>
      <c r="Q159" s="355"/>
      <c r="R159" s="355"/>
      <c r="S159" s="356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</row>
    <row r="160" spans="1:157" ht="23.25" customHeight="1">
      <c r="A160" s="256"/>
      <c r="B160" s="294"/>
      <c r="C160" s="321" t="s">
        <v>198</v>
      </c>
      <c r="D160" s="209" t="s">
        <v>199</v>
      </c>
      <c r="E160" s="182" t="s">
        <v>207</v>
      </c>
      <c r="F160" s="176">
        <v>700</v>
      </c>
      <c r="G160" s="293">
        <v>700</v>
      </c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93">
        <v>700</v>
      </c>
      <c r="S160" s="179">
        <f>SUM(F160:R160)</f>
        <v>2100</v>
      </c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</row>
    <row r="161" spans="1:157" s="4" customFormat="1">
      <c r="A161" s="220"/>
      <c r="B161" s="290"/>
      <c r="C161" s="329" t="s">
        <v>0</v>
      </c>
      <c r="D161" s="216"/>
      <c r="E161" s="238"/>
      <c r="F161" s="218">
        <f>SUM(F160)</f>
        <v>700</v>
      </c>
      <c r="G161" s="218">
        <f>SUM(G160)</f>
        <v>700</v>
      </c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8">
        <f>SUM(R160)</f>
        <v>700</v>
      </c>
      <c r="S161" s="179">
        <f>SUM(F161:R161)</f>
        <v>2100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</row>
    <row r="162" spans="1:157" s="5" customFormat="1">
      <c r="A162" s="220"/>
      <c r="B162" s="221"/>
      <c r="C162" s="330"/>
      <c r="D162" s="221"/>
      <c r="E162" s="221"/>
      <c r="F162" s="222"/>
      <c r="G162" s="222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2"/>
      <c r="S162" s="221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</row>
    <row r="163" spans="1:157" ht="11.25">
      <c r="A163" s="256"/>
      <c r="B163" s="294"/>
      <c r="C163" s="353" t="s">
        <v>59</v>
      </c>
      <c r="D163" s="353"/>
      <c r="E163" s="353"/>
      <c r="F163" s="353"/>
      <c r="G163" s="353"/>
      <c r="H163" s="353"/>
      <c r="I163" s="353"/>
      <c r="J163" s="353"/>
      <c r="K163" s="353"/>
      <c r="L163" s="353"/>
      <c r="M163" s="353"/>
      <c r="N163" s="353"/>
      <c r="O163" s="353"/>
      <c r="P163" s="353"/>
      <c r="Q163" s="353"/>
      <c r="R163" s="351"/>
      <c r="S163" s="296">
        <f>SUM(S10:S161)</f>
        <v>2565196.9400000009</v>
      </c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</row>
    <row r="164" spans="1:157" ht="27.75" customHeight="1">
      <c r="A164" s="256"/>
      <c r="B164" s="294"/>
      <c r="C164" s="342"/>
      <c r="D164" s="297"/>
      <c r="E164" s="298"/>
      <c r="F164" s="299"/>
      <c r="G164" s="299"/>
      <c r="H164" s="300"/>
      <c r="I164" s="300"/>
      <c r="J164" s="300"/>
      <c r="K164" s="301"/>
      <c r="L164" s="301"/>
      <c r="M164" s="301"/>
      <c r="N164" s="301"/>
      <c r="O164" s="301"/>
      <c r="P164" s="301"/>
      <c r="Q164" s="301"/>
      <c r="R164" s="299"/>
      <c r="S164" s="302"/>
      <c r="T164" s="29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</row>
    <row r="165" spans="1:157">
      <c r="A165" s="256"/>
      <c r="B165" s="294"/>
      <c r="C165" s="303"/>
      <c r="D165" s="303"/>
      <c r="E165" s="303"/>
      <c r="F165" s="304"/>
      <c r="G165" s="304"/>
      <c r="H165" s="305"/>
      <c r="I165" s="305"/>
      <c r="J165" s="305"/>
      <c r="K165" s="305"/>
      <c r="L165" s="305"/>
      <c r="M165" s="305"/>
      <c r="N165" s="305"/>
      <c r="O165" s="305"/>
      <c r="P165" s="305"/>
      <c r="Q165" s="305"/>
      <c r="R165" s="304"/>
      <c r="S165" s="306"/>
    </row>
    <row r="166" spans="1:157">
      <c r="A166" s="307"/>
      <c r="B166" s="308"/>
      <c r="C166" s="309"/>
      <c r="D166" s="309"/>
      <c r="E166" s="309"/>
      <c r="F166" s="310"/>
      <c r="G166" s="310"/>
      <c r="H166" s="309"/>
      <c r="I166" s="309"/>
      <c r="J166" s="309"/>
      <c r="K166" s="309"/>
      <c r="L166" s="309"/>
      <c r="M166" s="309"/>
      <c r="N166" s="309"/>
      <c r="O166" s="309"/>
      <c r="P166" s="309"/>
      <c r="Q166" s="309"/>
      <c r="R166" s="310"/>
      <c r="S166" s="309"/>
    </row>
    <row r="167" spans="1:157" ht="12.75">
      <c r="A167" s="311"/>
      <c r="B167" s="312"/>
      <c r="C167" s="342"/>
      <c r="D167" s="297"/>
      <c r="E167" s="298"/>
      <c r="F167" s="299"/>
      <c r="G167" s="299"/>
      <c r="H167" s="300"/>
      <c r="I167" s="300"/>
      <c r="J167" s="300"/>
      <c r="K167" s="301"/>
      <c r="L167" s="301"/>
      <c r="M167" s="301"/>
      <c r="N167" s="301"/>
      <c r="O167" s="301"/>
      <c r="P167" s="301"/>
      <c r="Q167" s="301"/>
      <c r="R167" s="299"/>
      <c r="S167" s="302"/>
    </row>
    <row r="168" spans="1:157" ht="12.75">
      <c r="A168" s="311"/>
      <c r="B168" s="312"/>
      <c r="C168" s="342"/>
      <c r="D168" s="297"/>
      <c r="E168" s="298"/>
      <c r="F168" s="299"/>
      <c r="G168" s="299"/>
      <c r="H168" s="300"/>
      <c r="I168" s="300"/>
      <c r="J168" s="300"/>
      <c r="K168" s="301"/>
      <c r="L168" s="301"/>
      <c r="M168" s="301"/>
      <c r="N168" s="301"/>
      <c r="O168" s="301"/>
      <c r="P168" s="301"/>
      <c r="Q168" s="301"/>
      <c r="R168" s="299"/>
      <c r="S168" s="302"/>
    </row>
    <row r="169" spans="1:157" s="13" customFormat="1" ht="12.75">
      <c r="A169" s="313"/>
      <c r="B169" s="313"/>
      <c r="C169" s="342"/>
      <c r="D169" s="297"/>
      <c r="E169" s="298"/>
      <c r="F169" s="299"/>
      <c r="G169" s="299"/>
      <c r="H169" s="300"/>
      <c r="I169" s="300"/>
      <c r="J169" s="300"/>
      <c r="K169" s="301"/>
      <c r="L169" s="301"/>
      <c r="M169" s="301"/>
      <c r="N169" s="301"/>
      <c r="O169" s="301"/>
      <c r="P169" s="301"/>
      <c r="Q169" s="301"/>
      <c r="R169" s="299"/>
      <c r="S169" s="302"/>
    </row>
    <row r="170" spans="1:157" ht="12.75">
      <c r="A170" s="314"/>
      <c r="B170" s="315"/>
      <c r="C170" s="342"/>
      <c r="D170" s="297"/>
      <c r="E170" s="298"/>
      <c r="F170" s="299"/>
      <c r="G170" s="299"/>
      <c r="H170" s="300"/>
      <c r="I170" s="300"/>
      <c r="J170" s="300"/>
      <c r="K170" s="301"/>
      <c r="L170" s="301"/>
      <c r="M170" s="301"/>
      <c r="N170" s="301"/>
      <c r="O170" s="301"/>
      <c r="P170" s="301"/>
      <c r="Q170" s="301"/>
      <c r="R170" s="299"/>
      <c r="S170" s="302"/>
    </row>
    <row r="171" spans="1:157">
      <c r="A171" s="316"/>
      <c r="B171" s="317"/>
      <c r="C171" s="342"/>
      <c r="D171" s="297"/>
      <c r="E171" s="298"/>
      <c r="F171" s="299"/>
      <c r="G171" s="299"/>
      <c r="H171" s="300"/>
      <c r="I171" s="300"/>
      <c r="J171" s="300"/>
      <c r="K171" s="301"/>
      <c r="L171" s="301"/>
      <c r="M171" s="301"/>
      <c r="N171" s="301"/>
      <c r="O171" s="301"/>
      <c r="P171" s="301"/>
      <c r="Q171" s="301"/>
      <c r="R171" s="299"/>
      <c r="S171" s="302"/>
    </row>
    <row r="172" spans="1:157">
      <c r="A172" s="316"/>
      <c r="B172" s="317"/>
      <c r="C172" s="342"/>
      <c r="D172" s="297"/>
      <c r="E172" s="298"/>
      <c r="F172" s="299"/>
      <c r="G172" s="299"/>
      <c r="H172" s="300"/>
      <c r="I172" s="300"/>
      <c r="J172" s="300"/>
      <c r="K172" s="301"/>
      <c r="L172" s="301"/>
      <c r="M172" s="301"/>
      <c r="N172" s="301"/>
      <c r="O172" s="301"/>
      <c r="P172" s="301"/>
      <c r="Q172" s="301"/>
      <c r="R172" s="299"/>
      <c r="S172" s="302"/>
    </row>
    <row r="173" spans="1:157" customFormat="1" ht="12" customHeight="1">
      <c r="A173" s="309"/>
      <c r="B173" s="309"/>
      <c r="C173" s="342"/>
      <c r="D173" s="297"/>
      <c r="E173" s="298"/>
      <c r="F173" s="299"/>
      <c r="G173" s="299"/>
      <c r="H173" s="300"/>
      <c r="I173" s="300"/>
      <c r="J173" s="300"/>
      <c r="K173" s="301"/>
      <c r="L173" s="301"/>
      <c r="M173" s="301"/>
      <c r="N173" s="301"/>
      <c r="O173" s="301"/>
      <c r="P173" s="301"/>
      <c r="Q173" s="301"/>
      <c r="R173" s="299"/>
      <c r="S173" s="302"/>
    </row>
    <row r="174" spans="1:157">
      <c r="A174" s="316"/>
      <c r="B174" s="317"/>
      <c r="C174" s="342"/>
      <c r="D174" s="297"/>
      <c r="E174" s="298"/>
      <c r="F174" s="299"/>
      <c r="G174" s="299"/>
      <c r="H174" s="300"/>
      <c r="I174" s="300"/>
      <c r="J174" s="300"/>
      <c r="K174" s="301"/>
      <c r="L174" s="301"/>
      <c r="M174" s="301"/>
      <c r="N174" s="301"/>
      <c r="O174" s="301"/>
      <c r="P174" s="301"/>
      <c r="Q174" s="301"/>
      <c r="R174" s="299"/>
      <c r="S174" s="302"/>
    </row>
    <row r="175" spans="1:157">
      <c r="A175" s="316"/>
      <c r="B175" s="317"/>
      <c r="C175" s="342"/>
      <c r="D175" s="297"/>
      <c r="E175" s="298"/>
      <c r="F175" s="299"/>
      <c r="G175" s="299"/>
      <c r="H175" s="300"/>
      <c r="I175" s="300"/>
      <c r="J175" s="300"/>
      <c r="K175" s="301"/>
      <c r="L175" s="301"/>
      <c r="M175" s="301"/>
      <c r="N175" s="301"/>
      <c r="O175" s="301"/>
      <c r="P175" s="301"/>
      <c r="Q175" s="301"/>
      <c r="R175" s="299"/>
      <c r="S175" s="302"/>
    </row>
    <row r="176" spans="1:157">
      <c r="A176" s="316"/>
      <c r="B176" s="317"/>
      <c r="C176" s="342"/>
      <c r="D176" s="297"/>
      <c r="E176" s="298"/>
      <c r="F176" s="299"/>
      <c r="G176" s="299"/>
      <c r="H176" s="300"/>
      <c r="I176" s="300"/>
      <c r="J176" s="300"/>
      <c r="K176" s="301"/>
      <c r="L176" s="301"/>
      <c r="M176" s="301"/>
      <c r="N176" s="301"/>
      <c r="O176" s="301"/>
      <c r="P176" s="301"/>
      <c r="Q176" s="301"/>
      <c r="R176" s="299"/>
      <c r="S176" s="302"/>
    </row>
    <row r="177" spans="1:19">
      <c r="A177" s="316"/>
      <c r="B177" s="317"/>
      <c r="C177" s="342"/>
      <c r="D177" s="297"/>
      <c r="E177" s="298"/>
      <c r="F177" s="299"/>
      <c r="G177" s="299"/>
      <c r="H177" s="300"/>
      <c r="I177" s="300"/>
      <c r="J177" s="300"/>
      <c r="K177" s="301"/>
      <c r="L177" s="301"/>
      <c r="M177" s="301"/>
      <c r="N177" s="301"/>
      <c r="O177" s="301"/>
      <c r="P177" s="301"/>
      <c r="Q177" s="301"/>
      <c r="R177" s="299"/>
      <c r="S177" s="302"/>
    </row>
    <row r="178" spans="1:19">
      <c r="A178" s="316"/>
      <c r="B178" s="317"/>
      <c r="C178" s="342"/>
      <c r="D178" s="297"/>
      <c r="E178" s="298"/>
      <c r="F178" s="299"/>
      <c r="G178" s="299"/>
      <c r="H178" s="300"/>
      <c r="I178" s="300"/>
      <c r="J178" s="300"/>
      <c r="K178" s="301"/>
      <c r="L178" s="301"/>
      <c r="M178" s="301"/>
      <c r="N178" s="301"/>
      <c r="O178" s="301"/>
      <c r="P178" s="301"/>
      <c r="Q178" s="301"/>
      <c r="R178" s="299"/>
      <c r="S178" s="302"/>
    </row>
    <row r="179" spans="1:19">
      <c r="A179" s="316"/>
      <c r="B179" s="317"/>
      <c r="C179" s="342"/>
      <c r="D179" s="297"/>
      <c r="E179" s="298"/>
      <c r="F179" s="299"/>
      <c r="G179" s="299"/>
      <c r="H179" s="300"/>
      <c r="I179" s="300"/>
      <c r="J179" s="300"/>
      <c r="K179" s="301"/>
      <c r="L179" s="301"/>
      <c r="M179" s="301"/>
      <c r="N179" s="301"/>
      <c r="O179" s="301"/>
      <c r="P179" s="301"/>
      <c r="Q179" s="301"/>
      <c r="R179" s="299"/>
      <c r="S179" s="302"/>
    </row>
    <row r="180" spans="1:19">
      <c r="A180" s="316"/>
      <c r="B180" s="317"/>
      <c r="C180" s="342"/>
      <c r="D180" s="297"/>
      <c r="E180" s="298"/>
      <c r="F180" s="299"/>
      <c r="G180" s="299"/>
      <c r="H180" s="300"/>
      <c r="I180" s="300"/>
      <c r="J180" s="300"/>
      <c r="K180" s="301"/>
      <c r="L180" s="301"/>
      <c r="M180" s="301"/>
      <c r="N180" s="301"/>
      <c r="O180" s="301"/>
      <c r="P180" s="301"/>
      <c r="Q180" s="301"/>
      <c r="R180" s="299"/>
      <c r="S180" s="302"/>
    </row>
    <row r="181" spans="1:19">
      <c r="A181" s="316"/>
      <c r="B181" s="317"/>
      <c r="C181" s="342"/>
      <c r="D181" s="297"/>
      <c r="E181" s="298"/>
      <c r="F181" s="299"/>
      <c r="G181" s="299"/>
      <c r="H181" s="300"/>
      <c r="I181" s="300"/>
      <c r="J181" s="300"/>
      <c r="K181" s="301"/>
      <c r="L181" s="301"/>
      <c r="M181" s="301"/>
      <c r="N181" s="301"/>
      <c r="O181" s="301"/>
      <c r="P181" s="301"/>
      <c r="Q181" s="301"/>
      <c r="R181" s="299"/>
      <c r="S181" s="302"/>
    </row>
    <row r="182" spans="1:19">
      <c r="A182" s="316"/>
      <c r="B182" s="317"/>
      <c r="C182" s="342"/>
      <c r="D182" s="297"/>
      <c r="E182" s="298"/>
      <c r="F182" s="299"/>
      <c r="G182" s="299"/>
      <c r="H182" s="300"/>
      <c r="I182" s="300"/>
      <c r="J182" s="300"/>
      <c r="K182" s="301"/>
      <c r="L182" s="301"/>
      <c r="M182" s="301"/>
      <c r="N182" s="301"/>
      <c r="O182" s="301"/>
      <c r="P182" s="301"/>
      <c r="Q182" s="301"/>
      <c r="R182" s="299"/>
      <c r="S182" s="302"/>
    </row>
    <row r="183" spans="1:19">
      <c r="A183" s="316"/>
      <c r="B183" s="317"/>
      <c r="C183" s="342"/>
      <c r="D183" s="297"/>
      <c r="E183" s="298"/>
      <c r="F183" s="299"/>
      <c r="G183" s="299"/>
      <c r="H183" s="300"/>
      <c r="I183" s="300"/>
      <c r="J183" s="300"/>
      <c r="K183" s="301"/>
      <c r="L183" s="301"/>
      <c r="M183" s="301"/>
      <c r="N183" s="301"/>
      <c r="O183" s="301"/>
      <c r="P183" s="301"/>
      <c r="Q183" s="301"/>
      <c r="R183" s="299"/>
      <c r="S183" s="302"/>
    </row>
    <row r="184" spans="1:19">
      <c r="A184" s="316"/>
      <c r="B184" s="317"/>
      <c r="C184" s="342"/>
      <c r="D184" s="297"/>
      <c r="E184" s="298"/>
      <c r="F184" s="299"/>
      <c r="G184" s="299"/>
      <c r="H184" s="300"/>
      <c r="I184" s="300"/>
      <c r="J184" s="300"/>
      <c r="K184" s="301"/>
      <c r="L184" s="301"/>
      <c r="M184" s="301"/>
      <c r="N184" s="301"/>
      <c r="O184" s="301"/>
      <c r="P184" s="301"/>
      <c r="Q184" s="301"/>
      <c r="R184" s="299"/>
      <c r="S184" s="302"/>
    </row>
    <row r="185" spans="1:19">
      <c r="A185" s="316"/>
      <c r="B185" s="317"/>
      <c r="C185" s="342"/>
      <c r="D185" s="297"/>
      <c r="E185" s="298"/>
      <c r="F185" s="299"/>
      <c r="G185" s="299"/>
      <c r="H185" s="300"/>
      <c r="I185" s="300"/>
      <c r="J185" s="300"/>
      <c r="K185" s="301"/>
      <c r="L185" s="301"/>
      <c r="M185" s="301"/>
      <c r="N185" s="301"/>
      <c r="O185" s="301"/>
      <c r="P185" s="301"/>
      <c r="Q185" s="301"/>
      <c r="R185" s="299"/>
      <c r="S185" s="302"/>
    </row>
    <row r="186" spans="1:19">
      <c r="A186" s="316"/>
      <c r="B186" s="317"/>
      <c r="C186" s="342"/>
      <c r="D186" s="297"/>
      <c r="E186" s="298"/>
      <c r="F186" s="299"/>
      <c r="G186" s="299"/>
      <c r="H186" s="300"/>
      <c r="I186" s="300"/>
      <c r="J186" s="300"/>
      <c r="K186" s="301"/>
      <c r="L186" s="301"/>
      <c r="M186" s="301"/>
      <c r="N186" s="301"/>
      <c r="O186" s="301"/>
      <c r="P186" s="301"/>
      <c r="Q186" s="301"/>
      <c r="R186" s="299"/>
      <c r="S186" s="302"/>
    </row>
    <row r="187" spans="1:19">
      <c r="A187" s="316"/>
      <c r="B187" s="317"/>
      <c r="C187" s="342"/>
      <c r="D187" s="297"/>
      <c r="E187" s="298"/>
      <c r="F187" s="299"/>
      <c r="G187" s="299"/>
      <c r="H187" s="300"/>
      <c r="I187" s="300"/>
      <c r="J187" s="300"/>
      <c r="K187" s="301"/>
      <c r="L187" s="301"/>
      <c r="M187" s="301"/>
      <c r="N187" s="301"/>
      <c r="O187" s="301"/>
      <c r="P187" s="301"/>
      <c r="Q187" s="301"/>
      <c r="R187" s="299"/>
      <c r="S187" s="302"/>
    </row>
    <row r="188" spans="1:19">
      <c r="A188" s="316"/>
      <c r="B188" s="317"/>
      <c r="C188" s="342"/>
      <c r="D188" s="297"/>
      <c r="E188" s="298"/>
      <c r="F188" s="299"/>
      <c r="G188" s="299"/>
      <c r="H188" s="300"/>
      <c r="I188" s="300"/>
      <c r="J188" s="300"/>
      <c r="K188" s="301"/>
      <c r="L188" s="301"/>
      <c r="M188" s="301"/>
      <c r="N188" s="301"/>
      <c r="O188" s="301"/>
      <c r="P188" s="301"/>
      <c r="Q188" s="301"/>
      <c r="R188" s="299"/>
      <c r="S188" s="302"/>
    </row>
    <row r="189" spans="1:19">
      <c r="A189" s="316"/>
      <c r="B189" s="317"/>
      <c r="C189" s="342"/>
      <c r="D189" s="297"/>
      <c r="E189" s="298"/>
      <c r="F189" s="299"/>
      <c r="G189" s="299"/>
      <c r="H189" s="300"/>
      <c r="I189" s="300"/>
      <c r="J189" s="300"/>
      <c r="K189" s="301"/>
      <c r="L189" s="301"/>
      <c r="M189" s="301"/>
      <c r="N189" s="301"/>
      <c r="O189" s="301"/>
      <c r="P189" s="301"/>
      <c r="Q189" s="301"/>
      <c r="R189" s="299"/>
      <c r="S189" s="302"/>
    </row>
    <row r="190" spans="1:19">
      <c r="A190" s="316"/>
      <c r="B190" s="317"/>
      <c r="C190" s="342"/>
      <c r="D190" s="297"/>
      <c r="E190" s="298"/>
      <c r="F190" s="299"/>
      <c r="G190" s="299"/>
      <c r="H190" s="300"/>
      <c r="I190" s="300"/>
      <c r="J190" s="300"/>
      <c r="K190" s="301"/>
      <c r="L190" s="301"/>
      <c r="M190" s="301"/>
      <c r="N190" s="301"/>
      <c r="O190" s="301"/>
      <c r="P190" s="301"/>
      <c r="Q190" s="301"/>
      <c r="R190" s="299"/>
      <c r="S190" s="302"/>
    </row>
    <row r="191" spans="1:19">
      <c r="A191" s="316"/>
      <c r="B191" s="317"/>
      <c r="C191" s="342"/>
      <c r="D191" s="297"/>
      <c r="E191" s="298"/>
      <c r="F191" s="299"/>
      <c r="G191" s="299"/>
      <c r="H191" s="300"/>
      <c r="I191" s="300"/>
      <c r="J191" s="300"/>
      <c r="K191" s="301"/>
      <c r="L191" s="301"/>
      <c r="M191" s="301"/>
      <c r="N191" s="301"/>
      <c r="O191" s="301"/>
      <c r="P191" s="301"/>
      <c r="Q191" s="301"/>
      <c r="R191" s="299"/>
      <c r="S191" s="302"/>
    </row>
    <row r="192" spans="1:19">
      <c r="A192" s="316"/>
      <c r="B192" s="317"/>
      <c r="C192" s="342"/>
      <c r="D192" s="297"/>
      <c r="E192" s="298"/>
      <c r="F192" s="299"/>
      <c r="G192" s="299"/>
      <c r="H192" s="300"/>
      <c r="I192" s="300"/>
      <c r="J192" s="300"/>
      <c r="K192" s="301"/>
      <c r="L192" s="301"/>
      <c r="M192" s="301"/>
      <c r="N192" s="301"/>
      <c r="O192" s="301"/>
      <c r="P192" s="301"/>
      <c r="Q192" s="301"/>
      <c r="R192" s="299"/>
      <c r="S192" s="302"/>
    </row>
    <row r="193" spans="1:19">
      <c r="A193" s="316"/>
      <c r="B193" s="317"/>
      <c r="C193" s="342"/>
      <c r="D193" s="297"/>
      <c r="E193" s="298"/>
      <c r="F193" s="299"/>
      <c r="G193" s="299"/>
      <c r="H193" s="300"/>
      <c r="I193" s="300"/>
      <c r="J193" s="300"/>
      <c r="K193" s="301"/>
      <c r="L193" s="301"/>
      <c r="M193" s="301"/>
      <c r="N193" s="301"/>
      <c r="O193" s="301"/>
      <c r="P193" s="301"/>
      <c r="Q193" s="301"/>
      <c r="R193" s="299"/>
      <c r="S193" s="302"/>
    </row>
    <row r="194" spans="1:19">
      <c r="A194" s="316"/>
      <c r="B194" s="317"/>
      <c r="C194" s="342"/>
      <c r="D194" s="297"/>
      <c r="E194" s="298"/>
      <c r="F194" s="299"/>
      <c r="G194" s="299"/>
      <c r="H194" s="300"/>
      <c r="I194" s="300"/>
      <c r="J194" s="300"/>
      <c r="K194" s="301"/>
      <c r="L194" s="301"/>
      <c r="M194" s="301"/>
      <c r="N194" s="301"/>
      <c r="O194" s="301"/>
      <c r="P194" s="301"/>
      <c r="Q194" s="301"/>
      <c r="R194" s="299"/>
      <c r="S194" s="302"/>
    </row>
    <row r="195" spans="1:19">
      <c r="A195" s="316"/>
      <c r="B195" s="317"/>
      <c r="C195" s="342"/>
      <c r="D195" s="297"/>
      <c r="E195" s="298"/>
      <c r="F195" s="299"/>
      <c r="G195" s="299"/>
      <c r="H195" s="300"/>
      <c r="I195" s="300"/>
      <c r="J195" s="300"/>
      <c r="K195" s="301"/>
      <c r="L195" s="301"/>
      <c r="M195" s="301"/>
      <c r="N195" s="301"/>
      <c r="O195" s="301"/>
      <c r="P195" s="301"/>
      <c r="Q195" s="301"/>
      <c r="R195" s="299"/>
      <c r="S195" s="302"/>
    </row>
    <row r="196" spans="1:19">
      <c r="A196" s="316"/>
      <c r="B196" s="317"/>
      <c r="C196" s="342"/>
      <c r="D196" s="297"/>
      <c r="E196" s="298"/>
      <c r="F196" s="299"/>
      <c r="G196" s="299"/>
      <c r="H196" s="300"/>
      <c r="I196" s="300"/>
      <c r="J196" s="300"/>
      <c r="K196" s="301"/>
      <c r="L196" s="301"/>
      <c r="M196" s="301"/>
      <c r="N196" s="301"/>
      <c r="O196" s="301"/>
      <c r="P196" s="301"/>
      <c r="Q196" s="301"/>
      <c r="R196" s="299"/>
      <c r="S196" s="302"/>
    </row>
    <row r="197" spans="1:19">
      <c r="A197" s="316"/>
      <c r="B197" s="317"/>
      <c r="C197" s="342"/>
      <c r="D197" s="297"/>
      <c r="E197" s="298"/>
      <c r="F197" s="299"/>
      <c r="G197" s="299"/>
      <c r="H197" s="300"/>
      <c r="I197" s="300"/>
      <c r="J197" s="300"/>
      <c r="K197" s="301"/>
      <c r="L197" s="301"/>
      <c r="M197" s="301"/>
      <c r="N197" s="301"/>
      <c r="O197" s="301"/>
      <c r="P197" s="301"/>
      <c r="Q197" s="301"/>
      <c r="R197" s="299"/>
      <c r="S197" s="302"/>
    </row>
    <row r="198" spans="1:19">
      <c r="A198" s="316"/>
      <c r="B198" s="317"/>
      <c r="C198" s="342"/>
      <c r="D198" s="297"/>
      <c r="E198" s="298"/>
      <c r="F198" s="299"/>
      <c r="G198" s="299"/>
      <c r="H198" s="300"/>
      <c r="I198" s="300"/>
      <c r="J198" s="300"/>
      <c r="K198" s="301"/>
      <c r="L198" s="301"/>
      <c r="M198" s="301"/>
      <c r="N198" s="301"/>
      <c r="O198" s="301"/>
      <c r="P198" s="301"/>
      <c r="Q198" s="301"/>
      <c r="R198" s="299"/>
      <c r="S198" s="302"/>
    </row>
    <row r="199" spans="1:19">
      <c r="A199" s="316"/>
      <c r="B199" s="317"/>
      <c r="C199" s="342"/>
      <c r="D199" s="297"/>
      <c r="E199" s="298"/>
      <c r="F199" s="299"/>
      <c r="G199" s="299"/>
      <c r="H199" s="300"/>
      <c r="I199" s="300"/>
      <c r="J199" s="300"/>
      <c r="K199" s="301"/>
      <c r="L199" s="301"/>
      <c r="M199" s="301"/>
      <c r="N199" s="301"/>
      <c r="O199" s="301"/>
      <c r="P199" s="301"/>
      <c r="Q199" s="301"/>
      <c r="R199" s="299"/>
      <c r="S199" s="302"/>
    </row>
    <row r="200" spans="1:19">
      <c r="A200" s="316"/>
      <c r="B200" s="317"/>
      <c r="C200" s="342"/>
      <c r="D200" s="297"/>
      <c r="E200" s="298"/>
      <c r="F200" s="299"/>
      <c r="G200" s="299"/>
      <c r="H200" s="300"/>
      <c r="I200" s="300"/>
      <c r="J200" s="300"/>
      <c r="K200" s="301"/>
      <c r="L200" s="301"/>
      <c r="M200" s="301"/>
      <c r="N200" s="301"/>
      <c r="O200" s="301"/>
      <c r="P200" s="301"/>
      <c r="Q200" s="301"/>
      <c r="R200" s="299"/>
      <c r="S200" s="302"/>
    </row>
    <row r="201" spans="1:19">
      <c r="A201" s="316"/>
      <c r="B201" s="317"/>
      <c r="C201" s="342"/>
      <c r="D201" s="297"/>
      <c r="E201" s="298"/>
      <c r="F201" s="299"/>
      <c r="G201" s="299"/>
      <c r="H201" s="300"/>
      <c r="I201" s="300"/>
      <c r="J201" s="300"/>
      <c r="K201" s="301"/>
      <c r="L201" s="301"/>
      <c r="M201" s="301"/>
      <c r="N201" s="301"/>
      <c r="O201" s="301"/>
      <c r="P201" s="301"/>
      <c r="Q201" s="301"/>
      <c r="R201" s="299"/>
      <c r="S201" s="302"/>
    </row>
    <row r="202" spans="1:19">
      <c r="A202" s="316"/>
      <c r="B202" s="317"/>
      <c r="C202" s="342"/>
      <c r="D202" s="297"/>
      <c r="E202" s="298"/>
      <c r="F202" s="299"/>
      <c r="G202" s="299"/>
      <c r="H202" s="300"/>
      <c r="I202" s="300"/>
      <c r="J202" s="300"/>
      <c r="K202" s="301"/>
      <c r="L202" s="301"/>
      <c r="M202" s="301"/>
      <c r="N202" s="301"/>
      <c r="O202" s="301"/>
      <c r="P202" s="301"/>
      <c r="Q202" s="301"/>
      <c r="R202" s="299"/>
      <c r="S202" s="302"/>
    </row>
    <row r="203" spans="1:19">
      <c r="A203" s="316"/>
      <c r="B203" s="317"/>
      <c r="C203" s="342"/>
      <c r="D203" s="297"/>
      <c r="E203" s="298"/>
      <c r="F203" s="299"/>
      <c r="G203" s="299"/>
      <c r="H203" s="300"/>
      <c r="I203" s="300"/>
      <c r="J203" s="300"/>
      <c r="K203" s="301"/>
      <c r="L203" s="301"/>
      <c r="M203" s="301"/>
      <c r="N203" s="301"/>
      <c r="O203" s="301"/>
      <c r="P203" s="301"/>
      <c r="Q203" s="301"/>
      <c r="R203" s="299"/>
      <c r="S203" s="302"/>
    </row>
    <row r="204" spans="1:19">
      <c r="A204" s="316"/>
      <c r="B204" s="317"/>
      <c r="C204" s="342"/>
      <c r="D204" s="297"/>
      <c r="E204" s="298"/>
      <c r="F204" s="299"/>
      <c r="G204" s="299"/>
      <c r="H204" s="300"/>
      <c r="I204" s="300"/>
      <c r="J204" s="300"/>
      <c r="K204" s="301"/>
      <c r="L204" s="301"/>
      <c r="M204" s="301"/>
      <c r="N204" s="301"/>
      <c r="O204" s="301"/>
      <c r="P204" s="301"/>
      <c r="Q204" s="301"/>
      <c r="R204" s="299"/>
      <c r="S204" s="302"/>
    </row>
    <row r="205" spans="1:19">
      <c r="A205" s="316"/>
      <c r="B205" s="317"/>
      <c r="C205" s="342"/>
      <c r="D205" s="297"/>
      <c r="E205" s="298"/>
      <c r="F205" s="299"/>
      <c r="G205" s="299"/>
      <c r="H205" s="300"/>
      <c r="I205" s="300"/>
      <c r="J205" s="300"/>
      <c r="K205" s="301"/>
      <c r="L205" s="301"/>
      <c r="M205" s="301"/>
      <c r="N205" s="301"/>
      <c r="O205" s="301"/>
      <c r="P205" s="301"/>
      <c r="Q205" s="301"/>
      <c r="R205" s="299"/>
      <c r="S205" s="302"/>
    </row>
    <row r="206" spans="1:19">
      <c r="A206" s="316"/>
      <c r="B206" s="317"/>
      <c r="C206" s="342"/>
      <c r="D206" s="297"/>
      <c r="E206" s="298"/>
      <c r="F206" s="299"/>
      <c r="G206" s="299"/>
      <c r="H206" s="300"/>
      <c r="I206" s="300"/>
      <c r="J206" s="300"/>
      <c r="K206" s="301"/>
      <c r="L206" s="301"/>
      <c r="M206" s="301"/>
      <c r="N206" s="301"/>
      <c r="O206" s="301"/>
      <c r="P206" s="301"/>
      <c r="Q206" s="301"/>
      <c r="R206" s="299"/>
      <c r="S206" s="302"/>
    </row>
    <row r="207" spans="1:19">
      <c r="A207" s="316"/>
      <c r="B207" s="317"/>
      <c r="C207" s="342"/>
      <c r="D207" s="297"/>
      <c r="E207" s="298"/>
      <c r="F207" s="299"/>
      <c r="G207" s="299"/>
      <c r="H207" s="300"/>
      <c r="I207" s="300"/>
      <c r="J207" s="300"/>
      <c r="K207" s="301"/>
      <c r="L207" s="301"/>
      <c r="M207" s="301"/>
      <c r="N207" s="301"/>
      <c r="O207" s="301"/>
      <c r="P207" s="301"/>
      <c r="Q207" s="301"/>
      <c r="R207" s="299"/>
      <c r="S207" s="302"/>
    </row>
    <row r="208" spans="1:19">
      <c r="A208" s="316"/>
      <c r="B208" s="317"/>
      <c r="C208" s="342"/>
      <c r="D208" s="297"/>
      <c r="E208" s="298"/>
      <c r="F208" s="299"/>
      <c r="G208" s="299"/>
      <c r="H208" s="300"/>
      <c r="I208" s="300"/>
      <c r="J208" s="300"/>
      <c r="K208" s="301"/>
      <c r="L208" s="301"/>
      <c r="M208" s="301"/>
      <c r="N208" s="301"/>
      <c r="O208" s="301"/>
      <c r="P208" s="301"/>
      <c r="Q208" s="301"/>
      <c r="R208" s="299"/>
      <c r="S208" s="302"/>
    </row>
    <row r="209" spans="1:19">
      <c r="A209" s="316"/>
      <c r="B209" s="317"/>
      <c r="C209" s="342"/>
      <c r="D209" s="297"/>
      <c r="E209" s="298"/>
      <c r="F209" s="299"/>
      <c r="G209" s="299"/>
      <c r="H209" s="300"/>
      <c r="I209" s="300"/>
      <c r="J209" s="300"/>
      <c r="K209" s="301"/>
      <c r="L209" s="301"/>
      <c r="M209" s="301"/>
      <c r="N209" s="301"/>
      <c r="O209" s="301"/>
      <c r="P209" s="301"/>
      <c r="Q209" s="301"/>
      <c r="R209" s="299"/>
      <c r="S209" s="302"/>
    </row>
    <row r="210" spans="1:19">
      <c r="A210" s="316"/>
      <c r="B210" s="317"/>
      <c r="C210" s="342"/>
      <c r="D210" s="297"/>
      <c r="E210" s="298"/>
      <c r="F210" s="299"/>
      <c r="G210" s="299"/>
      <c r="H210" s="300"/>
      <c r="I210" s="300"/>
      <c r="J210" s="300"/>
      <c r="K210" s="301"/>
      <c r="L210" s="301"/>
      <c r="M210" s="301"/>
      <c r="N210" s="301"/>
      <c r="O210" s="301"/>
      <c r="P210" s="301"/>
      <c r="Q210" s="301"/>
      <c r="R210" s="299"/>
      <c r="S210" s="302"/>
    </row>
    <row r="211" spans="1:19">
      <c r="A211" s="316"/>
      <c r="B211" s="317"/>
      <c r="C211" s="342"/>
      <c r="D211" s="297"/>
      <c r="E211" s="298"/>
      <c r="F211" s="299"/>
      <c r="G211" s="299"/>
      <c r="H211" s="300"/>
      <c r="I211" s="300"/>
      <c r="J211" s="300"/>
      <c r="K211" s="301"/>
      <c r="L211" s="301"/>
      <c r="M211" s="301"/>
      <c r="N211" s="301"/>
      <c r="O211" s="301"/>
      <c r="P211" s="301"/>
      <c r="Q211" s="301"/>
      <c r="R211" s="299"/>
      <c r="S211" s="302"/>
    </row>
    <row r="212" spans="1:19">
      <c r="A212" s="316"/>
      <c r="B212" s="317"/>
      <c r="C212" s="342"/>
      <c r="D212" s="297"/>
      <c r="E212" s="298"/>
      <c r="F212" s="299"/>
      <c r="G212" s="299"/>
      <c r="H212" s="300"/>
      <c r="I212" s="300"/>
      <c r="J212" s="300"/>
      <c r="K212" s="301"/>
      <c r="L212" s="301"/>
      <c r="M212" s="301"/>
      <c r="N212" s="301"/>
      <c r="O212" s="301"/>
      <c r="P212" s="301"/>
      <c r="Q212" s="301"/>
      <c r="R212" s="299"/>
      <c r="S212" s="302"/>
    </row>
    <row r="213" spans="1:19">
      <c r="A213" s="316"/>
      <c r="B213" s="317"/>
      <c r="C213" s="342"/>
      <c r="D213" s="297"/>
      <c r="E213" s="298"/>
      <c r="F213" s="299"/>
      <c r="G213" s="299"/>
      <c r="H213" s="300"/>
      <c r="I213" s="300"/>
      <c r="J213" s="300"/>
      <c r="K213" s="301"/>
      <c r="L213" s="301"/>
      <c r="M213" s="301"/>
      <c r="N213" s="301"/>
      <c r="O213" s="301"/>
      <c r="P213" s="301"/>
      <c r="Q213" s="301"/>
      <c r="R213" s="299"/>
      <c r="S213" s="302"/>
    </row>
    <row r="65529" spans="19:19">
      <c r="S65529" s="166">
        <f>SUM(S92:S65528)</f>
        <v>3077533.5000000009</v>
      </c>
    </row>
  </sheetData>
  <mergeCells count="26">
    <mergeCell ref="C94:S94"/>
    <mergeCell ref="C2:S2"/>
    <mergeCell ref="C4:S4"/>
    <mergeCell ref="A9:S9"/>
    <mergeCell ref="A19:S19"/>
    <mergeCell ref="A64:S64"/>
    <mergeCell ref="C67:S67"/>
    <mergeCell ref="A68:S68"/>
    <mergeCell ref="A72:S72"/>
    <mergeCell ref="C79:S79"/>
    <mergeCell ref="C85:S85"/>
    <mergeCell ref="C90:S90"/>
    <mergeCell ref="C163:Q163"/>
    <mergeCell ref="C153:S153"/>
    <mergeCell ref="C98:S98"/>
    <mergeCell ref="C108:S108"/>
    <mergeCell ref="C104:S104"/>
    <mergeCell ref="C107:S107"/>
    <mergeCell ref="C159:S159"/>
    <mergeCell ref="C147:S147"/>
    <mergeCell ref="C141:S141"/>
    <mergeCell ref="C136:S136"/>
    <mergeCell ref="C132:S132"/>
    <mergeCell ref="C126:S126"/>
    <mergeCell ref="C121:S121"/>
    <mergeCell ref="C116:S1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tToWidth="0" fitToHeight="0" orientation="landscape" r:id="rId1"/>
  <colBreaks count="1" manualBreakCount="1">
    <brk id="3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A178"/>
  <sheetViews>
    <sheetView showGridLines="0" topLeftCell="C11" workbookViewId="0">
      <selection activeCell="L93" sqref="L93"/>
    </sheetView>
  </sheetViews>
  <sheetFormatPr defaultRowHeight="11.25"/>
  <cols>
    <col min="1" max="1" width="11.28515625" style="1" hidden="1" customWidth="1"/>
    <col min="2" max="2" width="14.85546875" style="2" hidden="1" customWidth="1"/>
    <col min="3" max="3" width="41.28515625" style="8" customWidth="1"/>
    <col min="4" max="4" width="17.85546875" style="10" customWidth="1"/>
    <col min="5" max="5" width="27.42578125" style="7" customWidth="1"/>
    <col min="6" max="6" width="10.7109375" style="9" hidden="1" customWidth="1"/>
    <col min="7" max="7" width="12.140625" style="9" hidden="1" customWidth="1"/>
    <col min="8" max="10" width="10.7109375" style="9" customWidth="1"/>
    <col min="11" max="11" width="10.7109375" style="11" customWidth="1"/>
    <col min="12" max="12" width="11.42578125" style="11" customWidth="1"/>
    <col min="13" max="13" width="10.7109375" style="11" customWidth="1"/>
    <col min="14" max="15" width="10.7109375" style="11" hidden="1" customWidth="1"/>
    <col min="16" max="16" width="12.28515625" style="11" hidden="1" customWidth="1"/>
    <col min="17" max="17" width="10.7109375" style="11" hidden="1" customWidth="1"/>
    <col min="18" max="18" width="10.7109375" style="11" customWidth="1"/>
    <col min="19" max="19" width="16.5703125" style="12" customWidth="1"/>
    <col min="20" max="20" width="28" style="3" customWidth="1"/>
    <col min="21" max="16384" width="9.140625" style="3"/>
  </cols>
  <sheetData>
    <row r="2" spans="1:20" ht="15" customHeight="1">
      <c r="C2" s="366" t="s">
        <v>218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</row>
    <row r="3" spans="1:20" ht="15">
      <c r="C3" s="30"/>
      <c r="D3" s="31"/>
      <c r="E3" s="32"/>
      <c r="F3" s="33"/>
      <c r="G3" s="33"/>
      <c r="H3" s="33"/>
      <c r="I3" s="33"/>
      <c r="J3" s="33"/>
      <c r="K3" s="34"/>
      <c r="L3" s="34"/>
      <c r="M3" s="34"/>
      <c r="N3" s="34"/>
      <c r="O3" s="34"/>
      <c r="P3" s="34"/>
      <c r="Q3" s="34"/>
      <c r="R3" s="34"/>
      <c r="S3" s="35"/>
    </row>
    <row r="4" spans="1:20" ht="15"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</row>
    <row r="8" spans="1:20" ht="39" customHeight="1">
      <c r="A8" s="374" t="s">
        <v>5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</row>
    <row r="9" spans="1:20" s="4" customFormat="1" ht="11.25" customHeight="1">
      <c r="A9" s="5"/>
      <c r="B9" s="5"/>
      <c r="C9" s="70" t="s">
        <v>136</v>
      </c>
      <c r="D9" s="80" t="s">
        <v>137</v>
      </c>
      <c r="E9" s="49" t="s">
        <v>138</v>
      </c>
      <c r="F9" s="72"/>
      <c r="G9" s="78"/>
      <c r="H9" s="78">
        <v>80</v>
      </c>
      <c r="I9" s="78">
        <v>80</v>
      </c>
      <c r="J9" s="39">
        <v>80</v>
      </c>
      <c r="K9" s="39">
        <v>80</v>
      </c>
      <c r="L9" s="39">
        <v>80</v>
      </c>
      <c r="M9" s="39">
        <v>80</v>
      </c>
      <c r="N9" s="39"/>
      <c r="O9" s="39"/>
      <c r="P9" s="39"/>
      <c r="Q9" s="39"/>
      <c r="R9" s="156">
        <v>80</v>
      </c>
      <c r="S9" s="62">
        <f>SUM(H9:R9)</f>
        <v>560</v>
      </c>
    </row>
    <row r="10" spans="1:20" s="4" customFormat="1" ht="53.25" customHeight="1">
      <c r="A10" s="5" t="s">
        <v>14</v>
      </c>
      <c r="B10" s="5" t="s">
        <v>14</v>
      </c>
      <c r="C10" s="98"/>
      <c r="D10" s="99"/>
      <c r="E10" s="48"/>
      <c r="F10" s="96"/>
      <c r="G10" s="97"/>
      <c r="H10" s="100"/>
      <c r="I10" s="100"/>
      <c r="J10" s="39"/>
      <c r="K10" s="39"/>
      <c r="L10" s="39"/>
      <c r="M10" s="39"/>
      <c r="N10" s="39"/>
      <c r="O10" s="39"/>
      <c r="P10" s="39"/>
      <c r="Q10" s="39"/>
      <c r="R10" s="39"/>
      <c r="S10" s="62">
        <f>SUM(H10:Q10)</f>
        <v>0</v>
      </c>
    </row>
    <row r="11" spans="1:20" s="4" customFormat="1" ht="45" customHeight="1">
      <c r="A11" s="5"/>
      <c r="B11" s="5"/>
      <c r="C11" s="98"/>
      <c r="D11" s="99"/>
      <c r="E11" s="48"/>
      <c r="F11" s="96"/>
      <c r="G11" s="97"/>
      <c r="H11" s="97"/>
      <c r="I11" s="97"/>
      <c r="J11" s="39"/>
      <c r="K11" s="39"/>
      <c r="L11" s="39"/>
      <c r="M11" s="39"/>
      <c r="N11" s="39"/>
      <c r="O11" s="39"/>
      <c r="P11" s="39"/>
      <c r="Q11" s="39"/>
      <c r="R11" s="39"/>
      <c r="S11" s="62">
        <f>SUM(H11:Q11)</f>
        <v>0</v>
      </c>
    </row>
    <row r="12" spans="1:20" s="4" customFormat="1" ht="45" customHeight="1">
      <c r="A12" s="81"/>
      <c r="B12" s="81"/>
      <c r="C12" s="75" t="s">
        <v>0</v>
      </c>
      <c r="D12" s="76"/>
      <c r="E12" s="82"/>
      <c r="F12" s="77">
        <f>SUM(F9:F10)</f>
        <v>0</v>
      </c>
      <c r="G12" s="77">
        <f>SUM(G9:G11)</f>
        <v>0</v>
      </c>
      <c r="H12" s="77">
        <f t="shared" ref="H12:Q12" si="0">SUM(H9:H10)</f>
        <v>80</v>
      </c>
      <c r="I12" s="77">
        <f>SUM(I9:I11)</f>
        <v>80</v>
      </c>
      <c r="J12" s="77">
        <f t="shared" si="0"/>
        <v>80</v>
      </c>
      <c r="K12" s="77">
        <f t="shared" si="0"/>
        <v>80</v>
      </c>
      <c r="L12" s="77">
        <f t="shared" si="0"/>
        <v>80</v>
      </c>
      <c r="M12" s="77">
        <f t="shared" si="0"/>
        <v>80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v>80</v>
      </c>
      <c r="S12" s="62"/>
    </row>
    <row r="13" spans="1:20">
      <c r="A13" s="101" t="s">
        <v>51</v>
      </c>
      <c r="B13" s="101" t="s">
        <v>52</v>
      </c>
      <c r="C13" s="374" t="s">
        <v>174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</row>
    <row r="14" spans="1:20" ht="56.25">
      <c r="A14" s="6" t="s">
        <v>18</v>
      </c>
      <c r="B14" s="6" t="s">
        <v>19</v>
      </c>
      <c r="C14" s="98" t="s">
        <v>175</v>
      </c>
      <c r="D14" s="80" t="s">
        <v>177</v>
      </c>
      <c r="E14" s="49" t="s">
        <v>176</v>
      </c>
      <c r="F14" s="102"/>
      <c r="G14" s="103"/>
      <c r="H14" s="104">
        <v>2000</v>
      </c>
      <c r="I14" s="104">
        <v>2000</v>
      </c>
      <c r="J14" s="39">
        <v>2000</v>
      </c>
      <c r="K14" s="39">
        <v>2000</v>
      </c>
      <c r="L14" s="39">
        <v>2000</v>
      </c>
      <c r="M14" s="39">
        <v>2000</v>
      </c>
      <c r="N14" s="39"/>
      <c r="O14" s="39">
        <v>0</v>
      </c>
      <c r="P14" s="39">
        <v>0</v>
      </c>
      <c r="Q14" s="39"/>
      <c r="R14" s="156">
        <v>2000</v>
      </c>
      <c r="S14" s="62">
        <f>SUM(H14:R14)</f>
        <v>14000</v>
      </c>
    </row>
    <row r="15" spans="1:20" ht="22.5">
      <c r="A15" s="6"/>
      <c r="B15" s="6"/>
      <c r="C15" s="105" t="s">
        <v>192</v>
      </c>
      <c r="D15" s="80" t="s">
        <v>194</v>
      </c>
      <c r="E15" s="49" t="s">
        <v>193</v>
      </c>
      <c r="F15" s="106"/>
      <c r="G15" s="107"/>
      <c r="H15" s="107">
        <v>0</v>
      </c>
      <c r="I15" s="107">
        <v>0</v>
      </c>
      <c r="J15" s="108">
        <v>0</v>
      </c>
      <c r="K15" s="39">
        <v>0</v>
      </c>
      <c r="L15" s="39">
        <v>216</v>
      </c>
      <c r="M15" s="39">
        <v>0</v>
      </c>
      <c r="N15" s="39"/>
      <c r="O15" s="39"/>
      <c r="P15" s="39"/>
      <c r="Q15" s="39"/>
      <c r="R15" s="39">
        <v>0</v>
      </c>
      <c r="S15" s="62">
        <f>SUM(H15:Q15)</f>
        <v>216</v>
      </c>
      <c r="T15" s="17"/>
    </row>
    <row r="16" spans="1:20" ht="11.25" customHeight="1">
      <c r="A16" s="81"/>
      <c r="B16" s="81"/>
      <c r="C16" s="75" t="s">
        <v>0</v>
      </c>
      <c r="D16" s="76"/>
      <c r="E16" s="67"/>
      <c r="F16" s="109">
        <f>SUM(F14:F14)</f>
        <v>0</v>
      </c>
      <c r="G16" s="109">
        <f t="shared" ref="G16:Q16" si="1">SUM(G14:G14)</f>
        <v>0</v>
      </c>
      <c r="H16" s="109">
        <f t="shared" si="1"/>
        <v>2000</v>
      </c>
      <c r="I16" s="109">
        <f>SUM(I14:I15)</f>
        <v>2000</v>
      </c>
      <c r="J16" s="109">
        <f t="shared" si="1"/>
        <v>2000</v>
      </c>
      <c r="K16" s="109">
        <f t="shared" si="1"/>
        <v>2000</v>
      </c>
      <c r="L16" s="109">
        <f>SUM(L14:L14)</f>
        <v>2000</v>
      </c>
      <c r="M16" s="109">
        <f t="shared" si="1"/>
        <v>2000</v>
      </c>
      <c r="N16" s="109">
        <f t="shared" si="1"/>
        <v>0</v>
      </c>
      <c r="O16" s="109">
        <f t="shared" si="1"/>
        <v>0</v>
      </c>
      <c r="P16" s="109">
        <f t="shared" si="1"/>
        <v>0</v>
      </c>
      <c r="Q16" s="109">
        <f t="shared" si="1"/>
        <v>0</v>
      </c>
      <c r="R16" s="109">
        <v>0</v>
      </c>
      <c r="S16" s="62">
        <f>SUM(H16:Q16)</f>
        <v>12000</v>
      </c>
    </row>
    <row r="17" spans="1:20" s="4" customFormat="1" ht="30" customHeight="1">
      <c r="A17" s="91"/>
      <c r="B17" s="13"/>
      <c r="C17" s="17"/>
      <c r="D17" s="84"/>
      <c r="E17" s="14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87"/>
    </row>
    <row r="18" spans="1:20" s="4" customFormat="1" ht="30" customHeight="1">
      <c r="A18" s="111"/>
      <c r="B18" s="112"/>
      <c r="C18" s="17"/>
      <c r="D18" s="84"/>
      <c r="E18" s="14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87"/>
    </row>
    <row r="19" spans="1:20" s="4" customFormat="1" ht="30" customHeight="1">
      <c r="A19" s="81"/>
      <c r="B19" s="81"/>
      <c r="C19" s="374" t="s">
        <v>7</v>
      </c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</row>
    <row r="20" spans="1:20" s="4" customFormat="1" ht="30" customHeight="1">
      <c r="A20" s="113" t="s">
        <v>6</v>
      </c>
      <c r="B20" s="113"/>
      <c r="C20" s="41" t="s">
        <v>139</v>
      </c>
      <c r="D20" s="80" t="s">
        <v>140</v>
      </c>
      <c r="E20" s="43" t="s">
        <v>216</v>
      </c>
      <c r="F20" s="53"/>
      <c r="G20" s="39"/>
      <c r="H20" s="39">
        <v>0</v>
      </c>
      <c r="I20" s="39">
        <v>6912.8</v>
      </c>
      <c r="J20" s="39">
        <v>8472.7999999999993</v>
      </c>
      <c r="K20" s="39">
        <v>8741.2000000000007</v>
      </c>
      <c r="L20" s="39">
        <v>10127.6</v>
      </c>
      <c r="M20" s="39">
        <v>9492</v>
      </c>
      <c r="N20" s="39"/>
      <c r="O20" s="39"/>
      <c r="P20" s="39"/>
      <c r="Q20" s="39"/>
      <c r="R20" s="156">
        <v>10030</v>
      </c>
      <c r="S20" s="62">
        <f>SUM(I20:R20)</f>
        <v>53776.4</v>
      </c>
    </row>
    <row r="21" spans="1:20" s="4" customFormat="1" ht="30" customHeight="1">
      <c r="A21" s="101" t="s">
        <v>18</v>
      </c>
      <c r="B21" s="101" t="s">
        <v>19</v>
      </c>
      <c r="C21" s="75" t="s">
        <v>0</v>
      </c>
      <c r="D21" s="76"/>
      <c r="E21" s="67"/>
      <c r="F21" s="77">
        <f>SUM(F20)</f>
        <v>0</v>
      </c>
      <c r="G21" s="77">
        <f>SUM(G20)</f>
        <v>0</v>
      </c>
      <c r="H21" s="77">
        <f>SUM(H20)</f>
        <v>0</v>
      </c>
      <c r="I21" s="77">
        <f>SUM(I20)</f>
        <v>6912.8</v>
      </c>
      <c r="J21" s="77">
        <f t="shared" ref="J21:Q21" si="2">SUM(J20)</f>
        <v>8472.7999999999993</v>
      </c>
      <c r="K21" s="77">
        <f>SUM(K20)</f>
        <v>8741.2000000000007</v>
      </c>
      <c r="L21" s="77">
        <f>SUM(L20)</f>
        <v>10127.6</v>
      </c>
      <c r="M21" s="77">
        <f t="shared" si="2"/>
        <v>9492</v>
      </c>
      <c r="N21" s="77">
        <f t="shared" si="2"/>
        <v>0</v>
      </c>
      <c r="O21" s="77">
        <f t="shared" si="2"/>
        <v>0</v>
      </c>
      <c r="P21" s="77">
        <f t="shared" si="2"/>
        <v>0</v>
      </c>
      <c r="Q21" s="77">
        <f t="shared" si="2"/>
        <v>0</v>
      </c>
      <c r="R21" s="77">
        <v>10030</v>
      </c>
      <c r="S21" s="62">
        <f>SUM(I21:R21)</f>
        <v>53776.4</v>
      </c>
    </row>
    <row r="22" spans="1:20" s="4" customFormat="1" ht="30" customHeight="1">
      <c r="A22" s="114"/>
      <c r="B22" s="14"/>
      <c r="C22" s="17"/>
      <c r="D22" s="84"/>
      <c r="E22" s="14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</row>
    <row r="23" spans="1:20" s="4" customFormat="1" ht="30" customHeight="1">
      <c r="A23" s="114"/>
      <c r="B23" s="14"/>
      <c r="C23" s="14"/>
      <c r="D23" s="14"/>
      <c r="E23" s="14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14"/>
    </row>
    <row r="24" spans="1:20" s="4" customFormat="1" ht="30" customHeight="1">
      <c r="A24" s="81"/>
      <c r="B24" s="81"/>
      <c r="C24" s="378" t="s">
        <v>8</v>
      </c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</row>
    <row r="25" spans="1:20" s="4" customFormat="1" ht="30" customHeight="1">
      <c r="A25" s="154"/>
      <c r="B25" s="154"/>
      <c r="C25" s="70" t="s">
        <v>182</v>
      </c>
      <c r="D25" s="80" t="s">
        <v>183</v>
      </c>
      <c r="E25" s="43" t="s">
        <v>184</v>
      </c>
      <c r="F25" s="72"/>
      <c r="G25" s="78"/>
      <c r="H25" s="39">
        <v>0</v>
      </c>
      <c r="I25" s="39">
        <v>0</v>
      </c>
      <c r="J25" s="44">
        <v>202.4</v>
      </c>
      <c r="K25" s="44">
        <v>139.15</v>
      </c>
      <c r="L25" s="44">
        <v>164.45</v>
      </c>
      <c r="M25" s="39">
        <v>0</v>
      </c>
      <c r="N25" s="39"/>
      <c r="O25" s="39"/>
      <c r="P25" s="39"/>
      <c r="Q25" s="39"/>
      <c r="R25" s="156">
        <v>482.81</v>
      </c>
      <c r="S25" s="62">
        <f>SUM(H25:R25)</f>
        <v>988.81</v>
      </c>
      <c r="T25" s="56"/>
    </row>
    <row r="26" spans="1:20" s="4" customFormat="1" ht="30" customHeight="1">
      <c r="A26" s="101" t="s">
        <v>18</v>
      </c>
      <c r="B26" s="101" t="s">
        <v>19</v>
      </c>
      <c r="C26" s="75" t="s">
        <v>0</v>
      </c>
      <c r="D26" s="76"/>
      <c r="E26" s="67"/>
      <c r="F26" s="77">
        <f>F25</f>
        <v>0</v>
      </c>
      <c r="G26" s="77">
        <f t="shared" ref="G26:Q26" si="3">G25</f>
        <v>0</v>
      </c>
      <c r="H26" s="77">
        <f t="shared" si="3"/>
        <v>0</v>
      </c>
      <c r="I26" s="77">
        <f t="shared" si="3"/>
        <v>0</v>
      </c>
      <c r="J26" s="77">
        <f t="shared" si="3"/>
        <v>202.4</v>
      </c>
      <c r="K26" s="77">
        <f t="shared" si="3"/>
        <v>139.15</v>
      </c>
      <c r="L26" s="77">
        <f t="shared" si="3"/>
        <v>164.45</v>
      </c>
      <c r="M26" s="77">
        <f t="shared" si="3"/>
        <v>0</v>
      </c>
      <c r="N26" s="77">
        <f t="shared" si="3"/>
        <v>0</v>
      </c>
      <c r="O26" s="77">
        <f t="shared" si="3"/>
        <v>0</v>
      </c>
      <c r="P26" s="77">
        <f t="shared" si="3"/>
        <v>0</v>
      </c>
      <c r="Q26" s="77">
        <f t="shared" si="3"/>
        <v>0</v>
      </c>
      <c r="R26" s="77">
        <v>482.81</v>
      </c>
      <c r="S26" s="62">
        <v>988.81</v>
      </c>
      <c r="T26" s="57"/>
    </row>
    <row r="27" spans="1:20" s="4" customFormat="1" ht="30" customHeight="1">
      <c r="A27" s="88"/>
      <c r="B27" s="88"/>
      <c r="C27" s="115"/>
      <c r="D27" s="116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9"/>
      <c r="T27" s="57"/>
    </row>
    <row r="28" spans="1:20" s="13" customFormat="1" ht="37.5" customHeight="1">
      <c r="A28" s="154"/>
      <c r="B28" s="154"/>
      <c r="C28" s="379" t="s">
        <v>161</v>
      </c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</row>
    <row r="29" spans="1:20" s="4" customFormat="1" ht="30" customHeight="1">
      <c r="A29" s="154"/>
      <c r="B29" s="154"/>
      <c r="C29" s="120" t="s">
        <v>165</v>
      </c>
      <c r="D29" s="121" t="s">
        <v>166</v>
      </c>
      <c r="E29" s="43" t="s">
        <v>167</v>
      </c>
      <c r="F29" s="96"/>
      <c r="G29" s="97"/>
      <c r="H29" s="44">
        <v>3000</v>
      </c>
      <c r="I29" s="44">
        <v>3000</v>
      </c>
      <c r="J29" s="39">
        <v>3000</v>
      </c>
      <c r="K29" s="44">
        <v>0</v>
      </c>
      <c r="L29" s="44">
        <v>0</v>
      </c>
      <c r="M29" s="44">
        <v>0</v>
      </c>
      <c r="N29" s="44"/>
      <c r="O29" s="44"/>
      <c r="P29" s="44"/>
      <c r="Q29" s="44"/>
      <c r="R29" s="44">
        <v>0</v>
      </c>
      <c r="S29" s="74">
        <f>SUM(H29:Q29)</f>
        <v>9000</v>
      </c>
      <c r="T29" s="57"/>
    </row>
    <row r="30" spans="1:20" s="4" customFormat="1" ht="30" customHeight="1">
      <c r="A30" s="154"/>
      <c r="B30" s="154"/>
      <c r="C30" s="63" t="s">
        <v>168</v>
      </c>
      <c r="D30" s="121" t="s">
        <v>169</v>
      </c>
      <c r="E30" s="43" t="s">
        <v>172</v>
      </c>
      <c r="F30" s="96"/>
      <c r="G30" s="97"/>
      <c r="H30" s="44">
        <v>3183.95</v>
      </c>
      <c r="I30" s="44">
        <v>3183.95</v>
      </c>
      <c r="J30" s="39">
        <v>3183.95</v>
      </c>
      <c r="K30" s="44">
        <v>0</v>
      </c>
      <c r="L30" s="44">
        <v>0</v>
      </c>
      <c r="M30" s="44">
        <v>0</v>
      </c>
      <c r="N30" s="44"/>
      <c r="O30" s="44"/>
      <c r="P30" s="44"/>
      <c r="Q30" s="44"/>
      <c r="R30" s="44" t="s">
        <v>239</v>
      </c>
      <c r="S30" s="74">
        <f>SUM(H30:Q30)</f>
        <v>9551.8499999999985</v>
      </c>
    </row>
    <row r="31" spans="1:20" s="4" customFormat="1" ht="30" customHeight="1">
      <c r="A31" s="154"/>
      <c r="B31" s="154"/>
      <c r="C31" s="63" t="s">
        <v>170</v>
      </c>
      <c r="D31" s="121" t="s">
        <v>171</v>
      </c>
      <c r="E31" s="43" t="s">
        <v>173</v>
      </c>
      <c r="F31" s="96"/>
      <c r="G31" s="97"/>
      <c r="H31" s="44">
        <v>1400</v>
      </c>
      <c r="I31" s="44">
        <v>1400</v>
      </c>
      <c r="J31" s="39">
        <v>1400</v>
      </c>
      <c r="K31" s="44">
        <v>1400</v>
      </c>
      <c r="L31" s="44">
        <v>1400</v>
      </c>
      <c r="M31" s="44">
        <v>1400</v>
      </c>
      <c r="N31" s="44"/>
      <c r="O31" s="44"/>
      <c r="P31" s="44"/>
      <c r="Q31" s="44"/>
      <c r="R31" s="157">
        <v>1400</v>
      </c>
      <c r="S31" s="74">
        <f>SUM(H31:R31)</f>
        <v>9800</v>
      </c>
    </row>
    <row r="32" spans="1:20" s="4" customFormat="1" ht="30" customHeight="1">
      <c r="A32" s="122" t="s">
        <v>16</v>
      </c>
      <c r="B32" s="5" t="s">
        <v>15</v>
      </c>
      <c r="C32" s="75" t="s">
        <v>0</v>
      </c>
      <c r="D32" s="76"/>
      <c r="E32" s="67"/>
      <c r="F32" s="77">
        <f>F29</f>
        <v>0</v>
      </c>
      <c r="G32" s="77">
        <f>G29</f>
        <v>0</v>
      </c>
      <c r="H32" s="77">
        <f t="shared" ref="H32:Q32" si="4">SUM(H29:H31)</f>
        <v>7583.95</v>
      </c>
      <c r="I32" s="77">
        <f t="shared" si="4"/>
        <v>7583.95</v>
      </c>
      <c r="J32" s="77">
        <f t="shared" si="4"/>
        <v>7583.95</v>
      </c>
      <c r="K32" s="77">
        <f t="shared" si="4"/>
        <v>1400</v>
      </c>
      <c r="L32" s="77">
        <f t="shared" si="4"/>
        <v>1400</v>
      </c>
      <c r="M32" s="77">
        <f t="shared" si="4"/>
        <v>1400</v>
      </c>
      <c r="N32" s="77">
        <f t="shared" si="4"/>
        <v>0</v>
      </c>
      <c r="O32" s="77">
        <f t="shared" si="4"/>
        <v>0</v>
      </c>
      <c r="P32" s="77">
        <f t="shared" si="4"/>
        <v>0</v>
      </c>
      <c r="Q32" s="77">
        <f t="shared" si="4"/>
        <v>0</v>
      </c>
      <c r="R32" s="77">
        <v>1400</v>
      </c>
      <c r="S32" s="77">
        <f>SUM(H32:R32)</f>
        <v>28351.85</v>
      </c>
    </row>
    <row r="33" spans="1:157" s="4" customFormat="1" ht="30" customHeight="1">
      <c r="A33" s="91"/>
      <c r="B33" s="13"/>
      <c r="C33" s="13"/>
      <c r="D33" s="13"/>
      <c r="E33" s="13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13"/>
    </row>
    <row r="34" spans="1:157" s="4" customFormat="1" ht="30" customHeight="1">
      <c r="A34" s="81"/>
      <c r="B34" s="81"/>
      <c r="C34" s="374" t="s">
        <v>9</v>
      </c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</row>
    <row r="35" spans="1:157" s="4" customFormat="1" ht="30" customHeight="1">
      <c r="A35" s="123"/>
      <c r="B35" s="123"/>
      <c r="C35" s="41" t="s">
        <v>141</v>
      </c>
      <c r="D35" s="80" t="s">
        <v>142</v>
      </c>
      <c r="E35" s="43" t="s">
        <v>143</v>
      </c>
      <c r="F35" s="72"/>
      <c r="G35" s="78"/>
      <c r="H35" s="39">
        <v>3450</v>
      </c>
      <c r="I35" s="39">
        <v>3450</v>
      </c>
      <c r="J35" s="39">
        <v>3450</v>
      </c>
      <c r="K35" s="39">
        <v>0</v>
      </c>
      <c r="L35" s="39">
        <v>0</v>
      </c>
      <c r="M35" s="39">
        <v>0</v>
      </c>
      <c r="N35" s="39"/>
      <c r="O35" s="39"/>
      <c r="P35" s="39"/>
      <c r="Q35" s="39"/>
      <c r="R35" s="39" t="s">
        <v>239</v>
      </c>
      <c r="S35" s="62">
        <f>SUM(F35:Q35)</f>
        <v>10350</v>
      </c>
    </row>
    <row r="36" spans="1:157" s="4" customFormat="1" ht="30" customHeight="1">
      <c r="A36" s="123"/>
      <c r="B36" s="123"/>
      <c r="C36" s="41" t="s">
        <v>231</v>
      </c>
      <c r="D36" s="80" t="s">
        <v>230</v>
      </c>
      <c r="E36" s="43" t="s">
        <v>143</v>
      </c>
      <c r="F36" s="72"/>
      <c r="G36" s="78"/>
      <c r="H36" s="39">
        <v>0</v>
      </c>
      <c r="I36" s="39">
        <v>0</v>
      </c>
      <c r="J36" s="39">
        <v>0</v>
      </c>
      <c r="K36" s="39">
        <v>1850</v>
      </c>
      <c r="L36" s="39">
        <v>1850</v>
      </c>
      <c r="M36" s="39">
        <v>1850</v>
      </c>
      <c r="N36" s="39"/>
      <c r="O36" s="39"/>
      <c r="P36" s="39"/>
      <c r="Q36" s="39"/>
      <c r="R36" s="156">
        <v>1850</v>
      </c>
      <c r="S36" s="62">
        <f>SUM(K36:R36)</f>
        <v>7400</v>
      </c>
    </row>
    <row r="37" spans="1:157" s="4" customFormat="1" ht="30" customHeight="1">
      <c r="A37" s="123"/>
      <c r="B37" s="123"/>
      <c r="C37" s="41" t="s">
        <v>252</v>
      </c>
      <c r="D37" s="80" t="s">
        <v>251</v>
      </c>
      <c r="E37" s="43" t="s">
        <v>253</v>
      </c>
      <c r="F37" s="72"/>
      <c r="G37" s="78"/>
      <c r="H37" s="39" t="s">
        <v>239</v>
      </c>
      <c r="I37" s="39" t="s">
        <v>239</v>
      </c>
      <c r="J37" s="39" t="s">
        <v>239</v>
      </c>
      <c r="K37" s="39" t="s">
        <v>239</v>
      </c>
      <c r="L37" s="39" t="s">
        <v>239</v>
      </c>
      <c r="M37" s="39" t="s">
        <v>239</v>
      </c>
      <c r="N37" s="39"/>
      <c r="O37" s="39"/>
      <c r="P37" s="39"/>
      <c r="Q37" s="39"/>
      <c r="R37" s="158">
        <v>10000</v>
      </c>
      <c r="S37" s="62">
        <f>SUM(R37)</f>
        <v>10000</v>
      </c>
    </row>
    <row r="38" spans="1:157" s="4" customFormat="1" ht="30" customHeight="1">
      <c r="A38" s="123"/>
      <c r="B38" s="123"/>
      <c r="C38" s="75" t="s">
        <v>0</v>
      </c>
      <c r="D38" s="76"/>
      <c r="E38" s="67"/>
      <c r="F38" s="77">
        <f>SUM(F35:F35)</f>
        <v>0</v>
      </c>
      <c r="G38" s="77">
        <f>SUM(G35:G35)</f>
        <v>0</v>
      </c>
      <c r="H38" s="77">
        <v>3450</v>
      </c>
      <c r="I38" s="77">
        <f t="shared" ref="I38:Q38" si="5">SUM(I35:I36)</f>
        <v>3450</v>
      </c>
      <c r="J38" s="77">
        <f t="shared" si="5"/>
        <v>3450</v>
      </c>
      <c r="K38" s="77">
        <f t="shared" si="5"/>
        <v>1850</v>
      </c>
      <c r="L38" s="77">
        <f t="shared" si="5"/>
        <v>1850</v>
      </c>
      <c r="M38" s="77">
        <f t="shared" si="5"/>
        <v>1850</v>
      </c>
      <c r="N38" s="77">
        <f t="shared" si="5"/>
        <v>0</v>
      </c>
      <c r="O38" s="77">
        <f t="shared" si="5"/>
        <v>0</v>
      </c>
      <c r="P38" s="77">
        <f t="shared" si="5"/>
        <v>0</v>
      </c>
      <c r="Q38" s="77">
        <f t="shared" si="5"/>
        <v>0</v>
      </c>
      <c r="R38" s="77">
        <f>SUM(R35:R37)</f>
        <v>11850</v>
      </c>
      <c r="S38" s="77">
        <f>SUM(H38:R38)</f>
        <v>27750</v>
      </c>
    </row>
    <row r="39" spans="1:157" s="4" customFormat="1" ht="30" customHeight="1">
      <c r="A39" s="91"/>
      <c r="B39" s="13"/>
      <c r="C39" s="13"/>
      <c r="D39" s="13"/>
      <c r="E39" s="13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13"/>
    </row>
    <row r="40" spans="1:157" s="4" customFormat="1" ht="30" customHeight="1">
      <c r="A40" s="81"/>
      <c r="B40" s="81"/>
      <c r="C40" s="375" t="s">
        <v>56</v>
      </c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7"/>
    </row>
    <row r="41" spans="1:157" s="4" customFormat="1" ht="30" customHeight="1">
      <c r="A41" s="81"/>
      <c r="B41" s="81"/>
      <c r="C41" s="47" t="s">
        <v>150</v>
      </c>
      <c r="D41" s="42" t="s">
        <v>152</v>
      </c>
      <c r="E41" s="49" t="s">
        <v>151</v>
      </c>
      <c r="F41" s="92"/>
      <c r="G41" s="64"/>
      <c r="H41" s="40">
        <v>2429.7399999999998</v>
      </c>
      <c r="I41" s="40">
        <v>2429.7399999999998</v>
      </c>
      <c r="J41" s="45">
        <v>2429.7399999999998</v>
      </c>
      <c r="K41" s="40">
        <v>2429.7399999999998</v>
      </c>
      <c r="L41" s="40">
        <v>2429.7399999999998</v>
      </c>
      <c r="M41" s="40">
        <v>2429.7399999999998</v>
      </c>
      <c r="N41" s="40"/>
      <c r="O41" s="40"/>
      <c r="P41" s="40"/>
      <c r="Q41" s="40"/>
      <c r="R41" s="159">
        <v>2429.7399999999998</v>
      </c>
      <c r="S41" s="62">
        <f>SUM(H41:R41)</f>
        <v>17008.18</v>
      </c>
    </row>
    <row r="42" spans="1:157" s="4" customFormat="1" ht="30" customHeight="1">
      <c r="A42" s="5"/>
      <c r="B42" s="5"/>
      <c r="C42" s="79" t="s">
        <v>195</v>
      </c>
      <c r="D42" s="61" t="s">
        <v>205</v>
      </c>
      <c r="E42" s="49" t="s">
        <v>196</v>
      </c>
      <c r="F42" s="94"/>
      <c r="G42" s="40"/>
      <c r="H42" s="40">
        <v>0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2">
        <f>SUM(F42:Q42)</f>
        <v>0</v>
      </c>
    </row>
    <row r="43" spans="1:157" s="4" customFormat="1" ht="30" customHeight="1">
      <c r="A43" s="5"/>
      <c r="B43" s="5"/>
      <c r="C43" s="79" t="s">
        <v>202</v>
      </c>
      <c r="D43" s="124" t="s">
        <v>203</v>
      </c>
      <c r="E43" s="49" t="s">
        <v>204</v>
      </c>
      <c r="F43" s="94"/>
      <c r="G43" s="40"/>
      <c r="H43" s="40">
        <v>0</v>
      </c>
      <c r="I43" s="40">
        <v>0</v>
      </c>
      <c r="J43" s="40">
        <v>3000</v>
      </c>
      <c r="K43" s="40">
        <v>0</v>
      </c>
      <c r="L43" s="40">
        <v>0</v>
      </c>
      <c r="M43" s="40">
        <v>0</v>
      </c>
      <c r="N43" s="40"/>
      <c r="O43" s="40"/>
      <c r="P43" s="40"/>
      <c r="Q43" s="40"/>
      <c r="R43" s="40">
        <v>0</v>
      </c>
      <c r="S43" s="62">
        <f>SUM(F43:Q43)</f>
        <v>3000</v>
      </c>
    </row>
    <row r="44" spans="1:157" s="4" customFormat="1" ht="30" customHeight="1">
      <c r="A44" s="5"/>
      <c r="B44" s="5"/>
      <c r="C44" s="79" t="s">
        <v>245</v>
      </c>
      <c r="D44" s="43" t="s">
        <v>238</v>
      </c>
      <c r="E44" s="49" t="s">
        <v>240</v>
      </c>
      <c r="F44" s="94"/>
      <c r="G44" s="40"/>
      <c r="H44" s="40" t="s">
        <v>239</v>
      </c>
      <c r="I44" s="40" t="s">
        <v>239</v>
      </c>
      <c r="J44" s="40" t="s">
        <v>239</v>
      </c>
      <c r="K44" s="40" t="s">
        <v>239</v>
      </c>
      <c r="L44" s="40" t="s">
        <v>239</v>
      </c>
      <c r="M44" s="40" t="s">
        <v>239</v>
      </c>
      <c r="N44" s="40"/>
      <c r="O44" s="40"/>
      <c r="P44" s="40"/>
      <c r="Q44" s="40"/>
      <c r="R44" s="160">
        <v>9500</v>
      </c>
      <c r="S44" s="62">
        <f>SUM(R44)</f>
        <v>9500</v>
      </c>
    </row>
    <row r="45" spans="1:157" s="4" customFormat="1" ht="30" customHeight="1">
      <c r="A45" s="5"/>
      <c r="B45" s="5"/>
      <c r="C45" s="47" t="s">
        <v>254</v>
      </c>
      <c r="D45" s="42" t="s">
        <v>250</v>
      </c>
      <c r="E45" s="49" t="s">
        <v>249</v>
      </c>
      <c r="F45" s="102"/>
      <c r="G45" s="125"/>
      <c r="H45" s="40" t="s">
        <v>239</v>
      </c>
      <c r="I45" s="40" t="s">
        <v>239</v>
      </c>
      <c r="J45" s="40" t="s">
        <v>239</v>
      </c>
      <c r="K45" s="40" t="s">
        <v>239</v>
      </c>
      <c r="L45" s="40" t="s">
        <v>239</v>
      </c>
      <c r="M45" s="40" t="s">
        <v>239</v>
      </c>
      <c r="N45" s="40"/>
      <c r="O45" s="40"/>
      <c r="P45" s="40"/>
      <c r="Q45" s="40"/>
      <c r="R45" s="160">
        <v>3000</v>
      </c>
      <c r="S45" s="62">
        <v>3000</v>
      </c>
    </row>
    <row r="46" spans="1:157" s="4" customFormat="1" ht="30" customHeight="1">
      <c r="A46" s="5"/>
      <c r="B46" s="5"/>
      <c r="C46" s="75" t="s">
        <v>0</v>
      </c>
      <c r="D46" s="76"/>
      <c r="E46" s="67"/>
      <c r="F46" s="77">
        <f>SUM(F41:F42)</f>
        <v>0</v>
      </c>
      <c r="G46" s="77">
        <f>SUM(G41:G42)</f>
        <v>0</v>
      </c>
      <c r="H46" s="77">
        <f t="shared" ref="H46:Q46" si="6">SUM(H41:H43)</f>
        <v>2429.7399999999998</v>
      </c>
      <c r="I46" s="77">
        <f t="shared" si="6"/>
        <v>2429.7399999999998</v>
      </c>
      <c r="J46" s="77">
        <f t="shared" si="6"/>
        <v>5429.74</v>
      </c>
      <c r="K46" s="77">
        <f t="shared" si="6"/>
        <v>2429.7399999999998</v>
      </c>
      <c r="L46" s="77">
        <f t="shared" si="6"/>
        <v>2429.7399999999998</v>
      </c>
      <c r="M46" s="77">
        <f t="shared" si="6"/>
        <v>2429.7399999999998</v>
      </c>
      <c r="N46" s="77">
        <f t="shared" si="6"/>
        <v>0</v>
      </c>
      <c r="O46" s="77">
        <f t="shared" si="6"/>
        <v>0</v>
      </c>
      <c r="P46" s="77">
        <f t="shared" si="6"/>
        <v>0</v>
      </c>
      <c r="Q46" s="77">
        <f t="shared" si="6"/>
        <v>0</v>
      </c>
      <c r="R46" s="77">
        <f>SUM(R41:R45)</f>
        <v>14929.74</v>
      </c>
      <c r="S46" s="77">
        <f>SUM(S41:S45)</f>
        <v>32508.18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</row>
    <row r="47" spans="1:157" s="4" customFormat="1" ht="30" customHeight="1">
      <c r="A47" s="81"/>
      <c r="B47" s="81"/>
      <c r="C47" s="17"/>
      <c r="D47" s="84"/>
      <c r="E47" s="14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126"/>
    </row>
    <row r="48" spans="1:157" s="4" customFormat="1" ht="30" customHeight="1">
      <c r="A48" s="91"/>
      <c r="B48" s="13"/>
      <c r="C48" s="13"/>
      <c r="D48" s="13"/>
      <c r="E48" s="13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13"/>
    </row>
    <row r="49" spans="1:157" s="4" customFormat="1" ht="30" customHeight="1">
      <c r="A49" s="91"/>
      <c r="B49" s="13"/>
      <c r="C49" s="375" t="s">
        <v>48</v>
      </c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7"/>
    </row>
    <row r="50" spans="1:157" s="4" customFormat="1" ht="30" customHeight="1">
      <c r="A50" s="81"/>
      <c r="B50" s="81"/>
      <c r="C50" s="70" t="s">
        <v>153</v>
      </c>
      <c r="D50" s="43" t="s">
        <v>154</v>
      </c>
      <c r="E50" s="71" t="s">
        <v>155</v>
      </c>
      <c r="F50" s="72"/>
      <c r="G50" s="72"/>
      <c r="H50" s="53">
        <v>122.47</v>
      </c>
      <c r="I50" s="53">
        <v>80.489999999999995</v>
      </c>
      <c r="J50" s="46">
        <v>157.31</v>
      </c>
      <c r="K50" s="53">
        <v>274.27999999999997</v>
      </c>
      <c r="L50" s="53">
        <v>263.19</v>
      </c>
      <c r="M50" s="53">
        <v>315.95999999999998</v>
      </c>
      <c r="N50" s="53"/>
      <c r="O50" s="73"/>
      <c r="P50" s="73"/>
      <c r="Q50" s="73"/>
      <c r="R50" s="161">
        <v>276.55</v>
      </c>
      <c r="S50" s="74">
        <f>SUM(H50:R50)</f>
        <v>1490.25</v>
      </c>
    </row>
    <row r="51" spans="1:157" s="4" customFormat="1" ht="30" customHeight="1">
      <c r="A51" s="5"/>
      <c r="B51" s="5"/>
      <c r="C51" s="75" t="s">
        <v>0</v>
      </c>
      <c r="D51" s="76"/>
      <c r="E51" s="67"/>
      <c r="F51" s="77">
        <f>F50</f>
        <v>0</v>
      </c>
      <c r="G51" s="77">
        <f t="shared" ref="G51:S51" si="7">G50</f>
        <v>0</v>
      </c>
      <c r="H51" s="77">
        <f t="shared" si="7"/>
        <v>122.47</v>
      </c>
      <c r="I51" s="77">
        <f t="shared" si="7"/>
        <v>80.489999999999995</v>
      </c>
      <c r="J51" s="77">
        <f t="shared" si="7"/>
        <v>157.31</v>
      </c>
      <c r="K51" s="77">
        <f t="shared" si="7"/>
        <v>274.27999999999997</v>
      </c>
      <c r="L51" s="77">
        <f t="shared" si="7"/>
        <v>263.19</v>
      </c>
      <c r="M51" s="77">
        <f t="shared" si="7"/>
        <v>315.95999999999998</v>
      </c>
      <c r="N51" s="77">
        <f t="shared" si="7"/>
        <v>0</v>
      </c>
      <c r="O51" s="77">
        <f t="shared" si="7"/>
        <v>0</v>
      </c>
      <c r="P51" s="77">
        <f t="shared" si="7"/>
        <v>0</v>
      </c>
      <c r="Q51" s="77">
        <f t="shared" si="7"/>
        <v>0</v>
      </c>
      <c r="R51" s="77">
        <v>276.55</v>
      </c>
      <c r="S51" s="77">
        <f t="shared" si="7"/>
        <v>1490.25</v>
      </c>
    </row>
    <row r="52" spans="1:157" s="4" customFormat="1" ht="30" customHeight="1">
      <c r="A52" s="81"/>
      <c r="B52" s="81"/>
      <c r="C52" s="17"/>
      <c r="D52" s="84"/>
      <c r="E52" s="14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57" s="4" customFormat="1" ht="30" customHeight="1">
      <c r="A53" s="91"/>
      <c r="B53" s="13"/>
      <c r="C53" s="13"/>
      <c r="D53" s="13"/>
      <c r="E53" s="13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13"/>
    </row>
    <row r="54" spans="1:157" s="4" customFormat="1" ht="30" customHeight="1">
      <c r="A54" s="91"/>
      <c r="B54" s="13"/>
      <c r="C54" s="381" t="s">
        <v>53</v>
      </c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3"/>
    </row>
    <row r="55" spans="1:157" s="4" customFormat="1" ht="30" customHeight="1">
      <c r="A55" s="81"/>
      <c r="B55" s="81"/>
      <c r="C55" s="47" t="s">
        <v>222</v>
      </c>
      <c r="D55" s="42" t="s">
        <v>223</v>
      </c>
      <c r="E55" s="49" t="s">
        <v>146</v>
      </c>
      <c r="F55" s="60"/>
      <c r="G55" s="60"/>
      <c r="H55" s="127">
        <v>0</v>
      </c>
      <c r="I55" s="127">
        <v>0</v>
      </c>
      <c r="J55" s="40">
        <v>2682.04</v>
      </c>
      <c r="K55" s="40">
        <v>4285.42</v>
      </c>
      <c r="L55" s="40">
        <v>6826.64</v>
      </c>
      <c r="M55" s="40">
        <v>7105.6</v>
      </c>
      <c r="N55" s="60"/>
      <c r="O55" s="60"/>
      <c r="P55" s="60"/>
      <c r="Q55" s="60"/>
      <c r="R55" s="162">
        <v>8737.94</v>
      </c>
      <c r="S55" s="90">
        <f>SUM(H55:R55)</f>
        <v>29637.64</v>
      </c>
    </row>
    <row r="56" spans="1:157" s="4" customFormat="1" ht="30" customHeight="1">
      <c r="A56" s="5"/>
      <c r="B56" s="5"/>
      <c r="C56" s="47" t="s">
        <v>144</v>
      </c>
      <c r="D56" s="42" t="s">
        <v>145</v>
      </c>
      <c r="E56" s="49" t="s">
        <v>146</v>
      </c>
      <c r="F56" s="72"/>
      <c r="G56" s="64"/>
      <c r="H56" s="40">
        <v>3059.04</v>
      </c>
      <c r="I56" s="40">
        <v>2427.9499999999998</v>
      </c>
      <c r="J56" s="40">
        <v>2427.9499999999998</v>
      </c>
      <c r="K56" s="40">
        <v>0</v>
      </c>
      <c r="L56" s="40">
        <v>0</v>
      </c>
      <c r="M56" s="40">
        <v>0</v>
      </c>
      <c r="N56" s="40"/>
      <c r="O56" s="40"/>
      <c r="P56" s="40"/>
      <c r="Q56" s="40"/>
      <c r="R56" s="40" t="s">
        <v>239</v>
      </c>
      <c r="S56" s="62">
        <f>SUM(F56:Q56)</f>
        <v>7914.94</v>
      </c>
    </row>
    <row r="57" spans="1:157" s="4" customFormat="1" ht="30" customHeight="1">
      <c r="A57" s="60"/>
      <c r="B57" s="60"/>
      <c r="C57" s="65" t="s">
        <v>0</v>
      </c>
      <c r="D57" s="66"/>
      <c r="E57" s="67"/>
      <c r="F57" s="68">
        <f>SUM(F56:F56)</f>
        <v>0</v>
      </c>
      <c r="G57" s="68">
        <f>SUM(G56:G56)</f>
        <v>0</v>
      </c>
      <c r="H57" s="68">
        <f>SUM(H55:H56)</f>
        <v>3059.04</v>
      </c>
      <c r="I57" s="68">
        <f t="shared" ref="I57:Q57" si="8">SUM(I55:I56)</f>
        <v>2427.9499999999998</v>
      </c>
      <c r="J57" s="68">
        <f t="shared" si="8"/>
        <v>5109.99</v>
      </c>
      <c r="K57" s="68">
        <f t="shared" si="8"/>
        <v>4285.42</v>
      </c>
      <c r="L57" s="68">
        <f t="shared" si="8"/>
        <v>6826.64</v>
      </c>
      <c r="M57" s="68">
        <f t="shared" si="8"/>
        <v>7105.6</v>
      </c>
      <c r="N57" s="68">
        <f t="shared" si="8"/>
        <v>0</v>
      </c>
      <c r="O57" s="68">
        <f t="shared" si="8"/>
        <v>0</v>
      </c>
      <c r="P57" s="68">
        <f t="shared" si="8"/>
        <v>0</v>
      </c>
      <c r="Q57" s="68">
        <f t="shared" si="8"/>
        <v>0</v>
      </c>
      <c r="R57" s="68">
        <v>8737.94</v>
      </c>
      <c r="S57" s="68">
        <f>SUM(S55:S56)</f>
        <v>37552.58</v>
      </c>
    </row>
    <row r="58" spans="1:157" s="4" customFormat="1" ht="30" customHeight="1">
      <c r="A58" s="128" t="s">
        <v>35</v>
      </c>
      <c r="B58" s="128"/>
      <c r="C58" s="129"/>
      <c r="D58" s="130"/>
      <c r="E58" s="14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57" s="4" customFormat="1" ht="30" customHeight="1">
      <c r="A59" s="132"/>
      <c r="B59" s="133"/>
      <c r="C59" s="15"/>
      <c r="D59" s="15"/>
      <c r="E59" s="15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5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</row>
    <row r="60" spans="1:157" s="4" customFormat="1" ht="30" customHeight="1">
      <c r="A60" s="135"/>
      <c r="B60" s="15"/>
      <c r="C60" s="375" t="s">
        <v>49</v>
      </c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7"/>
    </row>
    <row r="61" spans="1:157" s="4" customFormat="1" ht="30" customHeight="1">
      <c r="A61" s="81"/>
      <c r="B61" s="81"/>
      <c r="C61" s="47" t="s">
        <v>76</v>
      </c>
      <c r="D61" s="80" t="s">
        <v>78</v>
      </c>
      <c r="E61" s="49" t="s">
        <v>77</v>
      </c>
      <c r="F61" s="78"/>
      <c r="G61" s="78"/>
      <c r="H61" s="39">
        <v>40186.6</v>
      </c>
      <c r="I61" s="39">
        <v>19888</v>
      </c>
      <c r="J61" s="39">
        <v>24541.35</v>
      </c>
      <c r="K61" s="39">
        <v>0</v>
      </c>
      <c r="L61" s="39">
        <v>0</v>
      </c>
      <c r="M61" s="39">
        <v>0</v>
      </c>
      <c r="N61" s="39"/>
      <c r="O61" s="39"/>
      <c r="P61" s="39"/>
      <c r="Q61" s="39"/>
      <c r="R61" s="39" t="s">
        <v>239</v>
      </c>
      <c r="S61" s="62">
        <f>SUM(F61:Q61)</f>
        <v>84615.95</v>
      </c>
    </row>
    <row r="62" spans="1:157" s="4" customFormat="1" ht="30" customHeight="1">
      <c r="A62" s="5" t="s">
        <v>20</v>
      </c>
      <c r="B62" s="5" t="s">
        <v>15</v>
      </c>
      <c r="C62" s="70" t="s">
        <v>156</v>
      </c>
      <c r="D62" s="42" t="s">
        <v>157</v>
      </c>
      <c r="E62" s="49" t="s">
        <v>158</v>
      </c>
      <c r="F62" s="96"/>
      <c r="G62" s="97"/>
      <c r="H62" s="40">
        <v>1587.2</v>
      </c>
      <c r="I62" s="40">
        <v>3739.2</v>
      </c>
      <c r="J62" s="40">
        <v>8750.4</v>
      </c>
      <c r="K62" s="40">
        <v>0</v>
      </c>
      <c r="L62" s="40">
        <v>0</v>
      </c>
      <c r="M62" s="40">
        <v>0</v>
      </c>
      <c r="N62" s="40"/>
      <c r="O62" s="40"/>
      <c r="P62" s="40"/>
      <c r="Q62" s="40"/>
      <c r="R62" s="40" t="s">
        <v>239</v>
      </c>
      <c r="S62" s="90">
        <f>SUM(H62:Q62)</f>
        <v>14076.8</v>
      </c>
    </row>
    <row r="63" spans="1:157" s="4" customFormat="1" ht="30" customHeight="1">
      <c r="A63" s="5"/>
      <c r="B63" s="5"/>
      <c r="C63" s="70" t="s">
        <v>232</v>
      </c>
      <c r="D63" s="42" t="s">
        <v>233</v>
      </c>
      <c r="E63" s="49" t="s">
        <v>234</v>
      </c>
      <c r="F63" s="96"/>
      <c r="G63" s="97"/>
      <c r="H63" s="40">
        <v>0</v>
      </c>
      <c r="I63" s="40">
        <v>0</v>
      </c>
      <c r="J63" s="40">
        <v>0</v>
      </c>
      <c r="K63" s="40">
        <v>30851.48</v>
      </c>
      <c r="L63" s="40">
        <v>39326.25</v>
      </c>
      <c r="M63" s="40"/>
      <c r="N63" s="40"/>
      <c r="O63" s="40"/>
      <c r="P63" s="40"/>
      <c r="Q63" s="40"/>
      <c r="R63" s="159">
        <v>40546.089999999997</v>
      </c>
      <c r="S63" s="90">
        <f>SUM(H63:R63)</f>
        <v>110723.81999999999</v>
      </c>
    </row>
    <row r="64" spans="1:157" s="4" customFormat="1" ht="30" customHeight="1">
      <c r="A64" s="5"/>
      <c r="B64" s="5"/>
      <c r="C64" s="75" t="s">
        <v>0</v>
      </c>
      <c r="D64" s="76"/>
      <c r="E64" s="82"/>
      <c r="F64" s="77">
        <f>SUM(F61:F61)</f>
        <v>0</v>
      </c>
      <c r="G64" s="77">
        <f>SUM(G61:G61)</f>
        <v>0</v>
      </c>
      <c r="H64" s="77">
        <f>SUM(H61:H63)</f>
        <v>41773.799999999996</v>
      </c>
      <c r="I64" s="77">
        <f t="shared" ref="I64:S64" si="9">SUM(I61:I63)</f>
        <v>23627.200000000001</v>
      </c>
      <c r="J64" s="77">
        <f t="shared" si="9"/>
        <v>33291.75</v>
      </c>
      <c r="K64" s="77">
        <f t="shared" si="9"/>
        <v>30851.48</v>
      </c>
      <c r="L64" s="77">
        <f t="shared" si="9"/>
        <v>39326.25</v>
      </c>
      <c r="M64" s="77">
        <f t="shared" si="9"/>
        <v>0</v>
      </c>
      <c r="N64" s="77">
        <f t="shared" si="9"/>
        <v>0</v>
      </c>
      <c r="O64" s="77">
        <f t="shared" si="9"/>
        <v>0</v>
      </c>
      <c r="P64" s="77">
        <f t="shared" si="9"/>
        <v>0</v>
      </c>
      <c r="Q64" s="77">
        <f t="shared" si="9"/>
        <v>0</v>
      </c>
      <c r="R64" s="77">
        <v>41892.230000000003</v>
      </c>
      <c r="S64" s="77">
        <f t="shared" si="9"/>
        <v>209416.57</v>
      </c>
    </row>
    <row r="65" spans="1:71" s="4" customFormat="1" ht="30" customHeight="1">
      <c r="A65" s="81"/>
      <c r="B65" s="81"/>
      <c r="C65" s="17"/>
      <c r="D65" s="84"/>
      <c r="E65" s="85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71">
      <c r="A66" s="91"/>
      <c r="B66" s="13"/>
      <c r="C66" s="17"/>
      <c r="D66" s="84"/>
      <c r="E66" s="85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7"/>
    </row>
    <row r="67" spans="1:71" s="5" customFormat="1">
      <c r="A67" s="111"/>
      <c r="B67" s="112"/>
      <c r="C67" s="381" t="s">
        <v>180</v>
      </c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21"/>
    </row>
    <row r="68" spans="1:71" ht="11.25" customHeight="1">
      <c r="A68" s="81"/>
      <c r="B68" s="136"/>
      <c r="C68" s="137" t="s">
        <v>178</v>
      </c>
      <c r="D68" s="138" t="s">
        <v>179</v>
      </c>
      <c r="E68" s="49" t="s">
        <v>181</v>
      </c>
      <c r="F68" s="92"/>
      <c r="G68" s="64"/>
      <c r="H68" s="40">
        <v>1814.23</v>
      </c>
      <c r="I68" s="40">
        <v>1814.23</v>
      </c>
      <c r="J68" s="40">
        <v>1814.23</v>
      </c>
      <c r="K68" s="40">
        <v>0</v>
      </c>
      <c r="L68" s="40">
        <v>0</v>
      </c>
      <c r="M68" s="40">
        <v>0</v>
      </c>
      <c r="N68" s="40"/>
      <c r="O68" s="40"/>
      <c r="P68" s="40"/>
      <c r="Q68" s="40"/>
      <c r="R68" s="40" t="s">
        <v>239</v>
      </c>
      <c r="S68" s="93">
        <f>SUM(F68:Q68)</f>
        <v>5442.6900000000005</v>
      </c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71" s="4" customFormat="1">
      <c r="A69" s="139"/>
      <c r="B69" s="139"/>
      <c r="C69" s="81"/>
      <c r="D69" s="67"/>
      <c r="E69" s="140"/>
      <c r="F69" s="140">
        <f>SUM(F68:F68)</f>
        <v>0</v>
      </c>
      <c r="G69" s="140">
        <f t="shared" ref="G69:Q69" si="10">SUM(G68:G68)</f>
        <v>0</v>
      </c>
      <c r="H69" s="140">
        <f>SUM(H68:H68)</f>
        <v>1814.23</v>
      </c>
      <c r="I69" s="140">
        <f>SUM(I68)</f>
        <v>1814.23</v>
      </c>
      <c r="J69" s="140">
        <f t="shared" si="10"/>
        <v>1814.23</v>
      </c>
      <c r="K69" s="140">
        <f>SUM(K68:K68)</f>
        <v>0</v>
      </c>
      <c r="L69" s="140">
        <f>SUM(L68:L68)</f>
        <v>0</v>
      </c>
      <c r="M69" s="140">
        <f t="shared" si="10"/>
        <v>0</v>
      </c>
      <c r="N69" s="140">
        <f t="shared" si="10"/>
        <v>0</v>
      </c>
      <c r="O69" s="140">
        <f t="shared" si="10"/>
        <v>0</v>
      </c>
      <c r="P69" s="140">
        <f t="shared" si="10"/>
        <v>0</v>
      </c>
      <c r="Q69" s="140">
        <f t="shared" si="10"/>
        <v>0</v>
      </c>
      <c r="R69" s="140" t="s">
        <v>239</v>
      </c>
      <c r="S69" s="93">
        <f>SUM(F69:Q69)</f>
        <v>5442.6900000000005</v>
      </c>
    </row>
    <row r="70" spans="1:71">
      <c r="A70" s="5"/>
      <c r="B70" s="141"/>
      <c r="C70" s="13"/>
      <c r="D70" s="13"/>
      <c r="E70" s="13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13"/>
    </row>
    <row r="71" spans="1:71" s="5" customFormat="1">
      <c r="A71" s="91"/>
      <c r="B71" s="13"/>
      <c r="C71" s="381" t="s">
        <v>60</v>
      </c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21"/>
    </row>
    <row r="72" spans="1:71" ht="11.25" hidden="1" customHeight="1">
      <c r="A72" s="91"/>
      <c r="B72" s="13"/>
      <c r="C72" s="50" t="s">
        <v>224</v>
      </c>
      <c r="D72" s="51" t="s">
        <v>225</v>
      </c>
      <c r="E72" s="52" t="s">
        <v>226</v>
      </c>
      <c r="F72" s="92"/>
      <c r="G72" s="64"/>
      <c r="H72" s="40">
        <v>0</v>
      </c>
      <c r="I72" s="40">
        <v>0</v>
      </c>
      <c r="J72" s="40">
        <v>5000</v>
      </c>
      <c r="K72" s="40">
        <v>5000</v>
      </c>
      <c r="L72" s="40">
        <v>5000</v>
      </c>
      <c r="M72" s="40">
        <v>5000</v>
      </c>
      <c r="N72" s="40"/>
      <c r="O72" s="40"/>
      <c r="P72" s="40"/>
      <c r="Q72" s="40"/>
      <c r="R72" s="40">
        <v>5000</v>
      </c>
      <c r="S72" s="93">
        <f>SUM(J72:R72)</f>
        <v>25000</v>
      </c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</row>
    <row r="73" spans="1:71" s="4" customFormat="1" hidden="1">
      <c r="A73" s="91"/>
      <c r="B73" s="13"/>
      <c r="C73" s="81"/>
      <c r="D73" s="67"/>
      <c r="E73" s="140"/>
      <c r="F73" s="140">
        <f t="shared" ref="F73:Q73" si="11">SUM(F72:F72)</f>
        <v>0</v>
      </c>
      <c r="G73" s="140">
        <f t="shared" si="11"/>
        <v>0</v>
      </c>
      <c r="H73" s="140">
        <f t="shared" si="11"/>
        <v>0</v>
      </c>
      <c r="I73" s="140"/>
      <c r="J73" s="140">
        <v>5000</v>
      </c>
      <c r="K73" s="140">
        <f t="shared" si="11"/>
        <v>5000</v>
      </c>
      <c r="L73" s="140">
        <f t="shared" si="11"/>
        <v>5000</v>
      </c>
      <c r="M73" s="140">
        <f t="shared" si="11"/>
        <v>5000</v>
      </c>
      <c r="N73" s="140">
        <f t="shared" si="11"/>
        <v>0</v>
      </c>
      <c r="O73" s="140">
        <f t="shared" si="11"/>
        <v>0</v>
      </c>
      <c r="P73" s="140">
        <f t="shared" si="11"/>
        <v>0</v>
      </c>
      <c r="Q73" s="140">
        <f t="shared" si="11"/>
        <v>0</v>
      </c>
      <c r="R73" s="140">
        <v>5000</v>
      </c>
      <c r="S73" s="83">
        <f>SUM(J73:R73)</f>
        <v>25000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1:71" hidden="1">
      <c r="A74" s="91"/>
      <c r="B74" s="13"/>
      <c r="C74" s="13"/>
      <c r="D74" s="13"/>
      <c r="E74" s="13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13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</row>
    <row r="75" spans="1:71" s="5" customFormat="1" hidden="1">
      <c r="A75" s="91"/>
      <c r="B75" s="13"/>
      <c r="C75" s="381" t="s">
        <v>55</v>
      </c>
      <c r="D75" s="382"/>
      <c r="E75" s="382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2"/>
      <c r="S75" s="38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21"/>
    </row>
    <row r="76" spans="1:71" ht="11.25" customHeight="1">
      <c r="A76" s="5"/>
      <c r="B76" s="141"/>
      <c r="C76" s="142" t="s">
        <v>159</v>
      </c>
      <c r="D76" s="89" t="s">
        <v>160</v>
      </c>
      <c r="E76" s="49" t="s">
        <v>217</v>
      </c>
      <c r="F76" s="94"/>
      <c r="G76" s="40"/>
      <c r="H76" s="40">
        <v>2050</v>
      </c>
      <c r="I76" s="40">
        <v>2050</v>
      </c>
      <c r="J76" s="40">
        <v>2050</v>
      </c>
      <c r="K76" s="40">
        <v>2050</v>
      </c>
      <c r="L76" s="40">
        <v>2050</v>
      </c>
      <c r="M76" s="40">
        <v>2050</v>
      </c>
      <c r="N76" s="40"/>
      <c r="O76" s="40"/>
      <c r="P76" s="40"/>
      <c r="Q76" s="40"/>
      <c r="R76" s="159">
        <v>2050</v>
      </c>
      <c r="S76" s="90">
        <f>SUM(H76:R76)</f>
        <v>14350</v>
      </c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</row>
    <row r="77" spans="1:71" s="4" customFormat="1" ht="45" customHeight="1">
      <c r="A77" s="5"/>
      <c r="B77" s="141"/>
      <c r="C77" s="81"/>
      <c r="D77" s="67"/>
      <c r="E77" s="143"/>
      <c r="F77" s="140">
        <f>SUM(F76:F76)</f>
        <v>0</v>
      </c>
      <c r="G77" s="140">
        <f>SUM(G76:G76)</f>
        <v>0</v>
      </c>
      <c r="H77" s="140">
        <f>SUM(H76:H76)</f>
        <v>2050</v>
      </c>
      <c r="I77" s="140">
        <f>SUM(I76:I76)</f>
        <v>2050</v>
      </c>
      <c r="J77" s="140">
        <f t="shared" ref="J77:Q77" si="12">SUM(J76:J76)</f>
        <v>2050</v>
      </c>
      <c r="K77" s="140">
        <f t="shared" si="12"/>
        <v>2050</v>
      </c>
      <c r="L77" s="140">
        <f t="shared" si="12"/>
        <v>2050</v>
      </c>
      <c r="M77" s="140">
        <f t="shared" si="12"/>
        <v>2050</v>
      </c>
      <c r="N77" s="140">
        <f t="shared" si="12"/>
        <v>0</v>
      </c>
      <c r="O77" s="140">
        <f t="shared" si="12"/>
        <v>0</v>
      </c>
      <c r="P77" s="140">
        <f t="shared" si="12"/>
        <v>0</v>
      </c>
      <c r="Q77" s="140">
        <f t="shared" si="12"/>
        <v>0</v>
      </c>
      <c r="R77" s="140">
        <v>2050</v>
      </c>
      <c r="S77" s="90">
        <f>SUM(H77:R77)</f>
        <v>14350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1:71" s="4" customFormat="1" ht="18.75" hidden="1" customHeight="1">
      <c r="A78" s="5"/>
      <c r="B78" s="141"/>
      <c r="C78" s="13"/>
      <c r="D78" s="14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87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1:71" s="4" customFormat="1" ht="33.75" hidden="1" customHeight="1">
      <c r="A79" s="91"/>
      <c r="B79" s="146"/>
      <c r="C79" s="13"/>
      <c r="D79" s="13"/>
      <c r="E79" s="13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13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1:71">
      <c r="A80" s="91"/>
      <c r="B80" s="13"/>
      <c r="C80" s="381" t="s">
        <v>54</v>
      </c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3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</row>
    <row r="81" spans="1:109" s="4" customFormat="1">
      <c r="A81" s="81"/>
      <c r="B81" s="136"/>
      <c r="C81" s="41" t="s">
        <v>227</v>
      </c>
      <c r="D81" s="69" t="s">
        <v>228</v>
      </c>
      <c r="E81" s="48" t="s">
        <v>149</v>
      </c>
      <c r="F81" s="60"/>
      <c r="G81" s="60"/>
      <c r="H81" s="61">
        <v>0</v>
      </c>
      <c r="I81" s="61">
        <v>0</v>
      </c>
      <c r="J81" s="40">
        <v>110.07</v>
      </c>
      <c r="K81" s="40">
        <v>254</v>
      </c>
      <c r="L81" s="40">
        <v>254</v>
      </c>
      <c r="M81" s="40">
        <v>254</v>
      </c>
      <c r="N81" s="60"/>
      <c r="O81" s="60"/>
      <c r="P81" s="60"/>
      <c r="Q81" s="60"/>
      <c r="R81" s="163">
        <v>254</v>
      </c>
      <c r="S81" s="62">
        <f>SUM(J81:R81)</f>
        <v>1126.07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1:109" s="5" customFormat="1">
      <c r="B82" s="141"/>
      <c r="C82" s="63" t="s">
        <v>147</v>
      </c>
      <c r="D82" s="42" t="s">
        <v>148</v>
      </c>
      <c r="E82" s="49" t="s">
        <v>149</v>
      </c>
      <c r="F82" s="64"/>
      <c r="G82" s="64"/>
      <c r="H82" s="40">
        <v>0</v>
      </c>
      <c r="I82" s="40">
        <v>286.52</v>
      </c>
      <c r="J82" s="40">
        <v>199.9</v>
      </c>
      <c r="K82" s="40">
        <v>199.9</v>
      </c>
      <c r="L82" s="40">
        <v>199.9</v>
      </c>
      <c r="M82" s="40">
        <v>199.9</v>
      </c>
      <c r="N82" s="40"/>
      <c r="O82" s="40"/>
      <c r="P82" s="40"/>
      <c r="Q82" s="40"/>
      <c r="R82" s="159">
        <v>199.9</v>
      </c>
      <c r="S82" s="62">
        <f>SUM(I82:R82)</f>
        <v>1286.02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21"/>
    </row>
    <row r="83" spans="1:109">
      <c r="A83" s="5"/>
      <c r="B83" s="141"/>
      <c r="C83" s="65" t="s">
        <v>0</v>
      </c>
      <c r="D83" s="66"/>
      <c r="E83" s="67"/>
      <c r="F83" s="68">
        <f>SUM(F82:F82)</f>
        <v>0</v>
      </c>
      <c r="G83" s="68">
        <f>SUM(G82:G82)</f>
        <v>0</v>
      </c>
      <c r="H83" s="68">
        <f>SUM(H81:H82)</f>
        <v>0</v>
      </c>
      <c r="I83" s="68">
        <f t="shared" ref="I83:S83" si="13">SUM(I81:I82)</f>
        <v>286.52</v>
      </c>
      <c r="J83" s="68">
        <f t="shared" si="13"/>
        <v>309.97000000000003</v>
      </c>
      <c r="K83" s="68">
        <f t="shared" si="13"/>
        <v>453.9</v>
      </c>
      <c r="L83" s="68">
        <f t="shared" si="13"/>
        <v>453.9</v>
      </c>
      <c r="M83" s="68">
        <f>SUM(M81:M82)</f>
        <v>453.9</v>
      </c>
      <c r="N83" s="68">
        <f t="shared" si="13"/>
        <v>0</v>
      </c>
      <c r="O83" s="68">
        <f t="shared" si="13"/>
        <v>0</v>
      </c>
      <c r="P83" s="68">
        <f t="shared" si="13"/>
        <v>0</v>
      </c>
      <c r="Q83" s="68">
        <f t="shared" si="13"/>
        <v>0</v>
      </c>
      <c r="R83" s="68">
        <f>SUM(R81:R82)</f>
        <v>453.9</v>
      </c>
      <c r="S83" s="68">
        <f t="shared" si="13"/>
        <v>2412.09</v>
      </c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</row>
    <row r="84" spans="1:109">
      <c r="A84" s="135"/>
      <c r="B84" s="15"/>
      <c r="C84" s="381" t="s">
        <v>57</v>
      </c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3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</row>
    <row r="85" spans="1:109" s="4" customFormat="1">
      <c r="A85" s="81"/>
      <c r="B85" s="136"/>
      <c r="C85" s="50" t="s">
        <v>185</v>
      </c>
      <c r="D85" s="89" t="s">
        <v>186</v>
      </c>
      <c r="E85" s="89" t="s">
        <v>187</v>
      </c>
      <c r="F85" s="92"/>
      <c r="G85" s="64"/>
      <c r="H85" s="40">
        <v>0</v>
      </c>
      <c r="I85" s="40">
        <v>0</v>
      </c>
      <c r="J85" s="40">
        <v>0</v>
      </c>
      <c r="K85" s="40">
        <v>0</v>
      </c>
      <c r="L85" s="40"/>
      <c r="M85" s="40">
        <v>0</v>
      </c>
      <c r="N85" s="40"/>
      <c r="O85" s="40"/>
      <c r="P85" s="40"/>
      <c r="Q85" s="40"/>
      <c r="R85" s="40" t="s">
        <v>239</v>
      </c>
      <c r="S85" s="90">
        <f>SUM(F85:Q85)</f>
        <v>0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1:109">
      <c r="A86" s="81"/>
      <c r="B86" s="136"/>
      <c r="C86" s="50" t="s">
        <v>200</v>
      </c>
      <c r="D86" s="89" t="s">
        <v>201</v>
      </c>
      <c r="E86" s="89" t="s">
        <v>206</v>
      </c>
      <c r="F86" s="92"/>
      <c r="G86" s="64"/>
      <c r="H86" s="40">
        <v>0</v>
      </c>
      <c r="I86" s="40">
        <v>0</v>
      </c>
      <c r="J86" s="40">
        <v>0</v>
      </c>
      <c r="K86" s="40">
        <v>0</v>
      </c>
      <c r="L86" s="40"/>
      <c r="M86" s="40">
        <v>0</v>
      </c>
      <c r="N86" s="40"/>
      <c r="O86" s="40"/>
      <c r="P86" s="40"/>
      <c r="Q86" s="40"/>
      <c r="R86" s="160">
        <v>431.47</v>
      </c>
      <c r="S86" s="90">
        <f>SUM(R86)</f>
        <v>431.47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</row>
    <row r="87" spans="1:109">
      <c r="A87" s="122"/>
      <c r="B87" s="147"/>
      <c r="C87" s="50" t="s">
        <v>200</v>
      </c>
      <c r="D87" s="89" t="s">
        <v>201</v>
      </c>
      <c r="E87" s="89" t="s">
        <v>229</v>
      </c>
      <c r="F87" s="92"/>
      <c r="G87" s="64"/>
      <c r="H87" s="40">
        <v>0</v>
      </c>
      <c r="I87" s="45">
        <v>1607.04</v>
      </c>
      <c r="J87" s="45">
        <v>1607.04</v>
      </c>
      <c r="K87" s="40">
        <v>1607.04</v>
      </c>
      <c r="L87" s="45">
        <v>1607.04</v>
      </c>
      <c r="M87" s="40">
        <v>1728</v>
      </c>
      <c r="N87" s="40"/>
      <c r="O87" s="40"/>
      <c r="P87" s="40"/>
      <c r="Q87" s="40"/>
      <c r="R87" s="159">
        <v>1572.48</v>
      </c>
      <c r="S87" s="90">
        <f>SUM(H87:R87)</f>
        <v>9728.64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</row>
    <row r="88" spans="1:109" s="4" customFormat="1">
      <c r="A88" s="122"/>
      <c r="B88" s="147"/>
      <c r="C88" s="81"/>
      <c r="D88" s="67"/>
      <c r="E88" s="143"/>
      <c r="F88" s="140">
        <f>SUM(F85:F86)</f>
        <v>0</v>
      </c>
      <c r="G88" s="140">
        <f>SUM(G85:G86)</f>
        <v>0</v>
      </c>
      <c r="H88" s="140">
        <f>SUM(H85:H87)</f>
        <v>0</v>
      </c>
      <c r="I88" s="140">
        <f t="shared" ref="I88:S88" si="14">SUM(I85:I87)</f>
        <v>1607.04</v>
      </c>
      <c r="J88" s="140">
        <f t="shared" si="14"/>
        <v>1607.04</v>
      </c>
      <c r="K88" s="140">
        <f t="shared" si="14"/>
        <v>1607.04</v>
      </c>
      <c r="L88" s="140">
        <f t="shared" si="14"/>
        <v>1607.04</v>
      </c>
      <c r="M88" s="140">
        <f t="shared" si="14"/>
        <v>1728</v>
      </c>
      <c r="N88" s="140">
        <f t="shared" si="14"/>
        <v>0</v>
      </c>
      <c r="O88" s="140">
        <f t="shared" si="14"/>
        <v>0</v>
      </c>
      <c r="P88" s="140">
        <f t="shared" si="14"/>
        <v>0</v>
      </c>
      <c r="Q88" s="140">
        <f t="shared" si="14"/>
        <v>0</v>
      </c>
      <c r="R88" s="140">
        <f>SUM(R86:R87)</f>
        <v>2003.95</v>
      </c>
      <c r="S88" s="140">
        <f t="shared" si="14"/>
        <v>10160.109999999999</v>
      </c>
    </row>
    <row r="89" spans="1:109">
      <c r="A89" s="122"/>
      <c r="B89" s="147"/>
      <c r="C89" s="13"/>
      <c r="D89" s="14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87"/>
    </row>
    <row r="90" spans="1:109" s="4" customFormat="1">
      <c r="A90" s="91"/>
      <c r="B90" s="146"/>
      <c r="C90" s="13"/>
      <c r="D90" s="13"/>
      <c r="E90" s="13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13"/>
    </row>
    <row r="91" spans="1:109" s="6" customFormat="1" ht="11.25" customHeight="1">
      <c r="A91" s="91"/>
      <c r="B91" s="13"/>
      <c r="C91" s="381" t="s">
        <v>188</v>
      </c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3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</row>
    <row r="92" spans="1:109">
      <c r="A92" s="122"/>
      <c r="B92" s="14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</row>
    <row r="93" spans="1:109" ht="69" customHeight="1">
      <c r="A93" s="122"/>
      <c r="B93" s="147"/>
      <c r="C93" s="148" t="s">
        <v>189</v>
      </c>
      <c r="D93" s="89" t="s">
        <v>190</v>
      </c>
      <c r="E93" s="49" t="s">
        <v>191</v>
      </c>
      <c r="F93" s="64"/>
      <c r="G93" s="64"/>
      <c r="H93" s="40">
        <v>513.61</v>
      </c>
      <c r="I93" s="40">
        <v>1162.8</v>
      </c>
      <c r="J93" s="40">
        <v>942.96</v>
      </c>
      <c r="K93" s="54">
        <v>1270.83</v>
      </c>
      <c r="L93" s="40">
        <v>0</v>
      </c>
      <c r="M93" s="40">
        <v>0</v>
      </c>
      <c r="N93" s="40"/>
      <c r="O93" s="40"/>
      <c r="P93" s="40"/>
      <c r="Q93" s="40"/>
      <c r="R93" s="40" t="s">
        <v>239</v>
      </c>
      <c r="S93" s="90">
        <f>SUM(F93:Q93)</f>
        <v>3890.2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</row>
    <row r="94" spans="1:109">
      <c r="A94" s="5"/>
      <c r="B94" s="141"/>
      <c r="C94" s="81"/>
      <c r="D94" s="67"/>
      <c r="E94" s="143"/>
      <c r="F94" s="140">
        <f t="shared" ref="F94:Q94" si="15">SUM(F93:F93)</f>
        <v>0</v>
      </c>
      <c r="G94" s="140">
        <f t="shared" si="15"/>
        <v>0</v>
      </c>
      <c r="H94" s="140">
        <f t="shared" si="15"/>
        <v>513.61</v>
      </c>
      <c r="I94" s="140">
        <f t="shared" si="15"/>
        <v>1162.8</v>
      </c>
      <c r="J94" s="140">
        <f t="shared" si="15"/>
        <v>942.96</v>
      </c>
      <c r="K94" s="140">
        <f t="shared" si="15"/>
        <v>1270.83</v>
      </c>
      <c r="L94" s="140">
        <f t="shared" si="15"/>
        <v>0</v>
      </c>
      <c r="M94" s="149">
        <f t="shared" si="15"/>
        <v>0</v>
      </c>
      <c r="N94" s="149">
        <f t="shared" si="15"/>
        <v>0</v>
      </c>
      <c r="O94" s="149">
        <f t="shared" si="15"/>
        <v>0</v>
      </c>
      <c r="P94" s="149">
        <f t="shared" si="15"/>
        <v>0</v>
      </c>
      <c r="Q94" s="149">
        <f t="shared" si="15"/>
        <v>0</v>
      </c>
      <c r="R94" s="149" t="s">
        <v>239</v>
      </c>
      <c r="S94" s="90">
        <f>SUM(F94:Q94)</f>
        <v>3890.2</v>
      </c>
    </row>
    <row r="95" spans="1:109" s="4" customFormat="1">
      <c r="A95" s="122"/>
      <c r="B95" s="147"/>
      <c r="C95" s="13"/>
      <c r="D95" s="14"/>
      <c r="E95" s="144"/>
      <c r="F95" s="145"/>
      <c r="G95" s="145"/>
      <c r="H95" s="145"/>
      <c r="I95" s="145"/>
      <c r="J95" s="145"/>
      <c r="K95" s="145"/>
      <c r="L95" s="145"/>
      <c r="M95" s="150"/>
      <c r="N95" s="150"/>
      <c r="O95" s="150"/>
      <c r="P95" s="150"/>
      <c r="Q95" s="150"/>
      <c r="R95" s="150"/>
      <c r="S95" s="87"/>
    </row>
    <row r="96" spans="1:109" s="27" customFormat="1" ht="11.25" customHeight="1">
      <c r="A96" s="91"/>
      <c r="B96" s="146"/>
      <c r="C96" s="13"/>
      <c r="D96" s="13"/>
      <c r="E96" s="13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13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</row>
    <row r="97" spans="1:109" ht="56.25" customHeight="1">
      <c r="A97" s="91"/>
      <c r="B97" s="13"/>
      <c r="C97" s="381" t="s">
        <v>197</v>
      </c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383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</row>
    <row r="98" spans="1:109" ht="56.25" customHeight="1">
      <c r="A98" s="122"/>
      <c r="B98" s="147"/>
      <c r="C98" s="47" t="s">
        <v>198</v>
      </c>
      <c r="D98" s="42" t="s">
        <v>199</v>
      </c>
      <c r="E98" s="49" t="s">
        <v>207</v>
      </c>
      <c r="F98" s="102"/>
      <c r="G98" s="125"/>
      <c r="H98" s="40">
        <v>700</v>
      </c>
      <c r="I98" s="40">
        <v>700</v>
      </c>
      <c r="J98" s="40">
        <v>700</v>
      </c>
      <c r="K98" s="40">
        <v>700</v>
      </c>
      <c r="L98" s="40">
        <v>700</v>
      </c>
      <c r="M98" s="40">
        <v>700</v>
      </c>
      <c r="N98" s="40"/>
      <c r="O98" s="40"/>
      <c r="P98" s="40"/>
      <c r="Q98" s="40"/>
      <c r="R98" s="40" t="s">
        <v>239</v>
      </c>
      <c r="S98" s="62">
        <f>SUM(F98:Q98)</f>
        <v>4200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</row>
    <row r="99" spans="1:109" ht="56.25" customHeight="1">
      <c r="A99" s="122"/>
      <c r="B99" s="147"/>
      <c r="C99" s="65" t="s">
        <v>0</v>
      </c>
      <c r="D99" s="66"/>
      <c r="E99" s="67"/>
      <c r="F99" s="68">
        <f>SUM(F98)</f>
        <v>0</v>
      </c>
      <c r="G99" s="68">
        <f t="shared" ref="G99:Q99" si="16">SUM(G98)</f>
        <v>0</v>
      </c>
      <c r="H99" s="68">
        <f t="shared" si="16"/>
        <v>700</v>
      </c>
      <c r="I99" s="68">
        <f>SUM(I98)</f>
        <v>700</v>
      </c>
      <c r="J99" s="68">
        <f t="shared" si="16"/>
        <v>700</v>
      </c>
      <c r="K99" s="68">
        <f>SUM(K98)</f>
        <v>700</v>
      </c>
      <c r="L99" s="68">
        <f>SUM(L98)</f>
        <v>700</v>
      </c>
      <c r="M99" s="68">
        <f t="shared" si="16"/>
        <v>700</v>
      </c>
      <c r="N99" s="68">
        <f t="shared" si="16"/>
        <v>0</v>
      </c>
      <c r="O99" s="68">
        <f t="shared" si="16"/>
        <v>0</v>
      </c>
      <c r="P99" s="68">
        <f t="shared" si="16"/>
        <v>0</v>
      </c>
      <c r="Q99" s="68">
        <f t="shared" si="16"/>
        <v>0</v>
      </c>
      <c r="R99" s="68" t="s">
        <v>239</v>
      </c>
      <c r="S99" s="62">
        <f>SUM(F99:Q99)</f>
        <v>4200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</row>
    <row r="100" spans="1:109">
      <c r="A100" s="122"/>
      <c r="B100" s="147"/>
      <c r="C100" s="13"/>
      <c r="D100" s="13"/>
      <c r="E100" s="13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13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</row>
    <row r="101" spans="1:109" s="5" customFormat="1">
      <c r="A101" s="151"/>
      <c r="B101" s="152"/>
      <c r="C101" s="384" t="s">
        <v>59</v>
      </c>
      <c r="D101" s="384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155"/>
      <c r="S101" s="153" t="e">
        <f>#REF!+#REF!+#REF!+#REF!+S12+S16+S21+S32+S38+S46+S51+S57+S64+S69+S77+S83+S88+S94+S99+S26+S73</f>
        <v>#REF!</v>
      </c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</row>
    <row r="102" spans="1:109" ht="12.75">
      <c r="A102" s="58"/>
      <c r="B102" s="59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</row>
    <row r="103" spans="1:109" ht="60.75" customHeight="1">
      <c r="A103" s="58"/>
      <c r="B103" s="59"/>
      <c r="C103" s="18"/>
      <c r="D103" s="18"/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3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</row>
    <row r="104" spans="1:109" ht="60.75" customHeight="1">
      <c r="A104" s="36"/>
      <c r="B104" s="36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</row>
    <row r="105" spans="1:109" ht="60.75" customHeight="1">
      <c r="A105" s="37"/>
      <c r="B105" s="38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</row>
    <row r="106" spans="1:109"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</row>
    <row r="107" spans="1:109" s="5" customFormat="1">
      <c r="A107" s="1"/>
      <c r="B107" s="2"/>
      <c r="C107" s="8"/>
      <c r="D107" s="10"/>
      <c r="E107" s="7"/>
      <c r="F107" s="9"/>
      <c r="G107" s="9"/>
      <c r="H107" s="9"/>
      <c r="I107" s="9"/>
      <c r="J107" s="9"/>
      <c r="K107" s="11"/>
      <c r="L107" s="11"/>
      <c r="M107" s="11"/>
      <c r="N107" s="11"/>
      <c r="O107" s="11"/>
      <c r="P107" s="11"/>
      <c r="Q107" s="11"/>
      <c r="R107" s="11"/>
      <c r="S107" s="12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</row>
    <row r="108" spans="1:109" ht="12">
      <c r="A108" s="55"/>
      <c r="B108" s="55"/>
    </row>
    <row r="110" spans="1:109" s="4" customFormat="1" ht="85.5" hidden="1" customHeight="1">
      <c r="A110" s="1"/>
      <c r="B110" s="2"/>
      <c r="C110" s="8"/>
      <c r="D110" s="10"/>
      <c r="E110" s="7"/>
      <c r="F110" s="9"/>
      <c r="G110" s="9"/>
      <c r="H110" s="9"/>
      <c r="I110" s="9"/>
      <c r="J110" s="9"/>
      <c r="K110" s="11"/>
      <c r="L110" s="11"/>
      <c r="M110" s="11"/>
      <c r="N110" s="11"/>
      <c r="O110" s="11"/>
      <c r="P110" s="11"/>
      <c r="Q110" s="11"/>
      <c r="R110" s="11"/>
      <c r="S110" s="12"/>
    </row>
    <row r="111" spans="1:109" s="4" customFormat="1" ht="43.5" customHeight="1">
      <c r="A111" s="1"/>
      <c r="B111" s="2"/>
      <c r="C111" s="8"/>
      <c r="D111" s="10"/>
      <c r="E111" s="7"/>
      <c r="F111" s="9"/>
      <c r="G111" s="9"/>
      <c r="H111" s="9"/>
      <c r="I111" s="9"/>
      <c r="J111" s="9"/>
      <c r="K111" s="11"/>
      <c r="L111" s="11"/>
      <c r="M111" s="11"/>
      <c r="N111" s="11"/>
      <c r="O111" s="11"/>
      <c r="P111" s="11"/>
      <c r="Q111" s="11"/>
      <c r="R111" s="11"/>
      <c r="S111" s="12"/>
    </row>
    <row r="112" spans="1:109" s="4" customFormat="1" ht="43.5" customHeight="1">
      <c r="A112" s="1"/>
      <c r="B112" s="2"/>
      <c r="C112" s="8"/>
      <c r="D112" s="10"/>
      <c r="E112" s="7"/>
      <c r="F112" s="9"/>
      <c r="G112" s="9"/>
      <c r="H112" s="9"/>
      <c r="I112" s="9"/>
      <c r="J112" s="9"/>
      <c r="K112" s="11"/>
      <c r="L112" s="11"/>
      <c r="M112" s="11"/>
      <c r="N112" s="11"/>
      <c r="O112" s="11"/>
      <c r="P112" s="11"/>
      <c r="Q112" s="11"/>
      <c r="R112" s="11"/>
      <c r="S112" s="12"/>
    </row>
    <row r="113" spans="1:157" s="4" customFormat="1" ht="43.5" customHeight="1">
      <c r="A113" s="1"/>
      <c r="B113" s="2"/>
      <c r="C113" s="8"/>
      <c r="D113" s="10"/>
      <c r="E113" s="7"/>
      <c r="F113" s="9"/>
      <c r="G113" s="9"/>
      <c r="H113" s="9"/>
      <c r="I113" s="9"/>
      <c r="J113" s="9"/>
      <c r="K113" s="11"/>
      <c r="L113" s="11"/>
      <c r="M113" s="11"/>
      <c r="N113" s="11"/>
      <c r="O113" s="11"/>
      <c r="P113" s="11"/>
      <c r="Q113" s="11"/>
      <c r="R113" s="11"/>
      <c r="S113" s="12"/>
    </row>
    <row r="114" spans="1:157" s="4" customFormat="1" ht="21" customHeight="1">
      <c r="A114" s="1"/>
      <c r="B114" s="2"/>
      <c r="C114" s="8"/>
      <c r="D114" s="10"/>
      <c r="E114" s="7"/>
      <c r="F114" s="9"/>
      <c r="G114" s="9"/>
      <c r="H114" s="9"/>
      <c r="I114" s="9"/>
      <c r="J114" s="9"/>
      <c r="K114" s="11"/>
      <c r="L114" s="11"/>
      <c r="M114" s="11"/>
      <c r="N114" s="11"/>
      <c r="O114" s="11"/>
      <c r="P114" s="11"/>
      <c r="Q114" s="11"/>
      <c r="R114" s="11"/>
      <c r="S114" s="12"/>
    </row>
    <row r="116" spans="1:157" s="4" customFormat="1">
      <c r="A116" s="1"/>
      <c r="B116" s="2"/>
      <c r="C116" s="8"/>
      <c r="D116" s="10"/>
      <c r="E116" s="7"/>
      <c r="F116" s="9"/>
      <c r="G116" s="9"/>
      <c r="H116" s="9"/>
      <c r="I116" s="9"/>
      <c r="J116" s="9"/>
      <c r="K116" s="11"/>
      <c r="L116" s="11"/>
      <c r="M116" s="11"/>
      <c r="N116" s="11"/>
      <c r="O116" s="11"/>
      <c r="P116" s="11"/>
      <c r="Q116" s="11"/>
      <c r="R116" s="11"/>
      <c r="S116" s="12"/>
    </row>
    <row r="117" spans="1:157" s="13" customFormat="1">
      <c r="A117" s="1"/>
      <c r="B117" s="2"/>
      <c r="C117" s="8"/>
      <c r="D117" s="10"/>
      <c r="E117" s="7"/>
      <c r="F117" s="9"/>
      <c r="G117" s="9"/>
      <c r="H117" s="9"/>
      <c r="I117" s="9"/>
      <c r="J117" s="9"/>
      <c r="K117" s="11"/>
      <c r="L117" s="11"/>
      <c r="M117" s="11"/>
      <c r="N117" s="11"/>
      <c r="O117" s="11"/>
      <c r="P117" s="11"/>
      <c r="Q117" s="11"/>
      <c r="R117" s="11"/>
      <c r="S117" s="12"/>
    </row>
    <row r="118" spans="1:157" ht="49.5" customHeight="1"/>
    <row r="119" spans="1:157" s="4" customFormat="1" ht="19.5" customHeight="1">
      <c r="A119" s="1"/>
      <c r="B119" s="2"/>
      <c r="C119" s="8"/>
      <c r="D119" s="10"/>
      <c r="E119" s="7"/>
      <c r="F119" s="9"/>
      <c r="G119" s="9"/>
      <c r="H119" s="9"/>
      <c r="I119" s="9"/>
      <c r="J119" s="9"/>
      <c r="K119" s="11"/>
      <c r="L119" s="11"/>
      <c r="M119" s="11"/>
      <c r="N119" s="11"/>
      <c r="O119" s="11"/>
      <c r="P119" s="11"/>
      <c r="Q119" s="11"/>
      <c r="R119" s="11"/>
      <c r="S119" s="12"/>
    </row>
    <row r="121" spans="1:157" s="4" customFormat="1">
      <c r="A121" s="1"/>
      <c r="B121" s="2"/>
      <c r="C121" s="8"/>
      <c r="D121" s="10"/>
      <c r="E121" s="7"/>
      <c r="F121" s="9"/>
      <c r="G121" s="9"/>
      <c r="H121" s="9"/>
      <c r="I121" s="9"/>
      <c r="J121" s="9"/>
      <c r="K121" s="11"/>
      <c r="L121" s="11"/>
      <c r="M121" s="11"/>
      <c r="N121" s="11"/>
      <c r="O121" s="11"/>
      <c r="P121" s="11"/>
      <c r="Q121" s="11"/>
      <c r="R121" s="11"/>
      <c r="S121" s="12"/>
    </row>
    <row r="122" spans="1:157" s="5" customFormat="1">
      <c r="A122" s="1"/>
      <c r="B122" s="2"/>
      <c r="C122" s="8"/>
      <c r="D122" s="10"/>
      <c r="E122" s="7"/>
      <c r="F122" s="9"/>
      <c r="G122" s="9"/>
      <c r="H122" s="9"/>
      <c r="I122" s="9"/>
      <c r="J122" s="9"/>
      <c r="K122" s="11"/>
      <c r="L122" s="11"/>
      <c r="M122" s="11"/>
      <c r="N122" s="11"/>
      <c r="O122" s="11"/>
      <c r="P122" s="11"/>
      <c r="Q122" s="11"/>
      <c r="R122" s="11"/>
      <c r="S122" s="12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</row>
    <row r="123" spans="1:157"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</row>
    <row r="124" spans="1:157" s="4" customFormat="1" ht="39" customHeight="1">
      <c r="A124" s="1"/>
      <c r="B124" s="2"/>
      <c r="C124" s="8"/>
      <c r="D124" s="10"/>
      <c r="E124" s="7"/>
      <c r="F124" s="9"/>
      <c r="G124" s="9"/>
      <c r="H124" s="9"/>
      <c r="I124" s="9"/>
      <c r="J124" s="9"/>
      <c r="K124" s="11"/>
      <c r="L124" s="11"/>
      <c r="M124" s="11"/>
      <c r="N124" s="11"/>
      <c r="O124" s="11"/>
      <c r="P124" s="11"/>
      <c r="Q124" s="11"/>
      <c r="R124" s="11"/>
      <c r="S124" s="1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</row>
    <row r="125" spans="1:157" s="4" customFormat="1" ht="27.75" customHeight="1">
      <c r="A125" s="1"/>
      <c r="B125" s="2"/>
      <c r="C125" s="8"/>
      <c r="D125" s="10"/>
      <c r="E125" s="7"/>
      <c r="F125" s="9"/>
      <c r="G125" s="9"/>
      <c r="H125" s="9"/>
      <c r="I125" s="9"/>
      <c r="J125" s="9"/>
      <c r="K125" s="11"/>
      <c r="L125" s="11"/>
      <c r="M125" s="11"/>
      <c r="N125" s="11"/>
      <c r="O125" s="11"/>
      <c r="P125" s="11"/>
      <c r="Q125" s="11"/>
      <c r="R125" s="11"/>
      <c r="S125" s="1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</row>
    <row r="126" spans="1:157"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</row>
    <row r="127" spans="1:157" s="4" customFormat="1">
      <c r="A127" s="1"/>
      <c r="B127" s="2"/>
      <c r="C127" s="8"/>
      <c r="D127" s="10"/>
      <c r="E127" s="7"/>
      <c r="F127" s="9"/>
      <c r="G127" s="9"/>
      <c r="H127" s="9"/>
      <c r="I127" s="9"/>
      <c r="J127" s="9"/>
      <c r="K127" s="11"/>
      <c r="L127" s="11"/>
      <c r="M127" s="11"/>
      <c r="N127" s="11"/>
      <c r="O127" s="11"/>
      <c r="P127" s="11"/>
      <c r="Q127" s="11"/>
      <c r="R127" s="11"/>
      <c r="S127" s="1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</row>
    <row r="128" spans="1:157" s="16" customFormat="1">
      <c r="A128" s="1"/>
      <c r="B128" s="2"/>
      <c r="C128" s="8"/>
      <c r="D128" s="10"/>
      <c r="E128" s="7"/>
      <c r="F128" s="9"/>
      <c r="G128" s="9"/>
      <c r="H128" s="9"/>
      <c r="I128" s="9"/>
      <c r="J128" s="9"/>
      <c r="K128" s="11"/>
      <c r="L128" s="11"/>
      <c r="M128" s="11"/>
      <c r="N128" s="11"/>
      <c r="O128" s="11"/>
      <c r="P128" s="11"/>
      <c r="Q128" s="11"/>
      <c r="R128" s="11"/>
      <c r="S128" s="12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</row>
    <row r="129" spans="1:157" ht="13.5" customHeight="1"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</row>
    <row r="130" spans="1:157" s="4" customFormat="1" ht="26.25" customHeight="1">
      <c r="A130" s="1"/>
      <c r="B130" s="2"/>
      <c r="C130" s="8"/>
      <c r="D130" s="10"/>
      <c r="E130" s="7"/>
      <c r="F130" s="9"/>
      <c r="G130" s="9"/>
      <c r="H130" s="9"/>
      <c r="I130" s="9"/>
      <c r="J130" s="9"/>
      <c r="K130" s="11"/>
      <c r="L130" s="11"/>
      <c r="M130" s="11"/>
      <c r="N130" s="11"/>
      <c r="O130" s="11"/>
      <c r="P130" s="11"/>
      <c r="Q130" s="11"/>
      <c r="R130" s="11"/>
      <c r="S130" s="1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</row>
    <row r="131" spans="1:157" s="4" customFormat="1">
      <c r="A131" s="1"/>
      <c r="B131" s="2"/>
      <c r="C131" s="8"/>
      <c r="D131" s="10"/>
      <c r="E131" s="7"/>
      <c r="F131" s="9"/>
      <c r="G131" s="9"/>
      <c r="H131" s="9"/>
      <c r="I131" s="9"/>
      <c r="J131" s="9"/>
      <c r="K131" s="11"/>
      <c r="L131" s="11"/>
      <c r="M131" s="11"/>
      <c r="N131" s="11"/>
      <c r="O131" s="11"/>
      <c r="P131" s="11"/>
      <c r="Q131" s="11"/>
      <c r="R131" s="11"/>
      <c r="S131" s="12"/>
    </row>
    <row r="132" spans="1:157" s="4" customFormat="1" ht="34.5" customHeight="1">
      <c r="A132" s="1"/>
      <c r="B132" s="2"/>
      <c r="C132" s="8"/>
      <c r="D132" s="10"/>
      <c r="E132" s="7"/>
      <c r="F132" s="9"/>
      <c r="G132" s="9"/>
      <c r="H132" s="9"/>
      <c r="I132" s="9"/>
      <c r="J132" s="9"/>
      <c r="K132" s="11"/>
      <c r="L132" s="11"/>
      <c r="M132" s="11"/>
      <c r="N132" s="11"/>
      <c r="O132" s="11"/>
      <c r="P132" s="11"/>
      <c r="Q132" s="11"/>
      <c r="R132" s="11"/>
      <c r="S132" s="12"/>
    </row>
    <row r="133" spans="1:157"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</row>
    <row r="134" spans="1:157" s="4" customFormat="1">
      <c r="A134" s="1"/>
      <c r="B134" s="2"/>
      <c r="C134" s="8"/>
      <c r="D134" s="10"/>
      <c r="E134" s="7"/>
      <c r="F134" s="9"/>
      <c r="G134" s="9"/>
      <c r="H134" s="9"/>
      <c r="I134" s="9"/>
      <c r="J134" s="9"/>
      <c r="K134" s="11"/>
      <c r="L134" s="11"/>
      <c r="M134" s="11"/>
      <c r="N134" s="11"/>
      <c r="O134" s="11"/>
      <c r="P134" s="11"/>
      <c r="Q134" s="11"/>
      <c r="R134" s="11"/>
      <c r="S134" s="1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</row>
    <row r="135" spans="1:157"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</row>
    <row r="136" spans="1:157"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</row>
    <row r="137" spans="1:157" s="26" customFormat="1" ht="19.5" customHeight="1">
      <c r="A137" s="1"/>
      <c r="B137" s="2"/>
      <c r="C137" s="8"/>
      <c r="D137" s="10"/>
      <c r="E137" s="7"/>
      <c r="F137" s="9"/>
      <c r="G137" s="9"/>
      <c r="H137" s="9"/>
      <c r="I137" s="9"/>
      <c r="J137" s="9"/>
      <c r="K137" s="11"/>
      <c r="L137" s="11"/>
      <c r="M137" s="11"/>
      <c r="N137" s="11"/>
      <c r="O137" s="11"/>
      <c r="P137" s="11"/>
      <c r="Q137" s="11"/>
      <c r="R137" s="11"/>
      <c r="S137" s="12"/>
      <c r="T137" s="24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</row>
    <row r="138" spans="1:157"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</row>
    <row r="139" spans="1:157" s="5" customFormat="1">
      <c r="A139" s="1"/>
      <c r="B139" s="2"/>
      <c r="C139" s="8"/>
      <c r="D139" s="10"/>
      <c r="E139" s="7"/>
      <c r="F139" s="9"/>
      <c r="G139" s="9"/>
      <c r="H139" s="9"/>
      <c r="I139" s="9"/>
      <c r="J139" s="9"/>
      <c r="K139" s="11"/>
      <c r="L139" s="11"/>
      <c r="M139" s="11"/>
      <c r="N139" s="11"/>
      <c r="O139" s="11"/>
      <c r="P139" s="11"/>
      <c r="Q139" s="11"/>
      <c r="R139" s="11"/>
      <c r="S139" s="12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</row>
    <row r="140" spans="1:157" s="13" customFormat="1">
      <c r="A140" s="1"/>
      <c r="B140" s="2"/>
      <c r="C140" s="8"/>
      <c r="D140" s="10"/>
      <c r="E140" s="7"/>
      <c r="F140" s="9"/>
      <c r="G140" s="9"/>
      <c r="H140" s="9"/>
      <c r="I140" s="9"/>
      <c r="J140" s="9"/>
      <c r="K140" s="11"/>
      <c r="L140" s="11"/>
      <c r="M140" s="11"/>
      <c r="N140" s="11"/>
      <c r="O140" s="11"/>
      <c r="P140" s="11"/>
      <c r="Q140" s="11"/>
      <c r="R140" s="11"/>
      <c r="S140" s="12"/>
    </row>
    <row r="141" spans="1:157" s="13" customFormat="1" ht="18" customHeight="1">
      <c r="A141" s="1"/>
      <c r="B141" s="2"/>
      <c r="C141" s="8"/>
      <c r="D141" s="10"/>
      <c r="E141" s="7"/>
      <c r="F141" s="9"/>
      <c r="G141" s="9"/>
      <c r="H141" s="9"/>
      <c r="I141" s="9"/>
      <c r="J141" s="9"/>
      <c r="K141" s="11"/>
      <c r="L141" s="11"/>
      <c r="M141" s="11"/>
      <c r="N141" s="11"/>
      <c r="O141" s="11"/>
      <c r="P141" s="11"/>
      <c r="Q141" s="11"/>
      <c r="R141" s="11"/>
      <c r="S141" s="12"/>
    </row>
    <row r="142" spans="1:157" s="13" customFormat="1">
      <c r="A142" s="1"/>
      <c r="B142" s="2"/>
      <c r="C142" s="8"/>
      <c r="D142" s="10"/>
      <c r="E142" s="7"/>
      <c r="F142" s="9"/>
      <c r="G142" s="9"/>
      <c r="H142" s="9"/>
      <c r="I142" s="9"/>
      <c r="J142" s="9"/>
      <c r="K142" s="11"/>
      <c r="L142" s="11"/>
      <c r="M142" s="11"/>
      <c r="N142" s="11"/>
      <c r="O142" s="11"/>
      <c r="P142" s="11"/>
      <c r="Q142" s="11"/>
      <c r="R142" s="11"/>
      <c r="S142" s="12"/>
    </row>
    <row r="143" spans="1:157" s="13" customFormat="1">
      <c r="A143" s="1"/>
      <c r="B143" s="2"/>
      <c r="C143" s="8"/>
      <c r="D143" s="10"/>
      <c r="E143" s="7"/>
      <c r="F143" s="9"/>
      <c r="G143" s="9"/>
      <c r="H143" s="9"/>
      <c r="I143" s="9"/>
      <c r="J143" s="9"/>
      <c r="K143" s="11"/>
      <c r="L143" s="11"/>
      <c r="M143" s="11"/>
      <c r="N143" s="11"/>
      <c r="O143" s="11"/>
      <c r="P143" s="11"/>
      <c r="Q143" s="11"/>
      <c r="R143" s="11"/>
      <c r="S143" s="12"/>
    </row>
    <row r="144" spans="1:157"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</row>
    <row r="145" spans="1:157" s="4" customFormat="1" ht="16.5" customHeight="1">
      <c r="A145" s="1"/>
      <c r="B145" s="2"/>
      <c r="C145" s="8"/>
      <c r="D145" s="10"/>
      <c r="E145" s="7"/>
      <c r="F145" s="9"/>
      <c r="G145" s="9"/>
      <c r="H145" s="9"/>
      <c r="I145" s="9"/>
      <c r="J145" s="9"/>
      <c r="K145" s="11"/>
      <c r="L145" s="11"/>
      <c r="M145" s="11"/>
      <c r="N145" s="11"/>
      <c r="O145" s="11"/>
      <c r="P145" s="11"/>
      <c r="Q145" s="11"/>
      <c r="R145" s="11"/>
      <c r="S145" s="1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</row>
    <row r="146" spans="1:157"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</row>
    <row r="147" spans="1:157" s="4" customFormat="1">
      <c r="A147" s="1"/>
      <c r="B147" s="2"/>
      <c r="C147" s="8"/>
      <c r="D147" s="10"/>
      <c r="E147" s="7"/>
      <c r="F147" s="9"/>
      <c r="G147" s="9"/>
      <c r="H147" s="9"/>
      <c r="I147" s="9"/>
      <c r="J147" s="9"/>
      <c r="K147" s="11"/>
      <c r="L147" s="11"/>
      <c r="M147" s="11"/>
      <c r="N147" s="11"/>
      <c r="O147" s="11"/>
      <c r="P147" s="11"/>
      <c r="Q147" s="11"/>
      <c r="R147" s="11"/>
      <c r="S147" s="1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</row>
    <row r="148" spans="1:157" s="5" customFormat="1">
      <c r="A148" s="1"/>
      <c r="B148" s="2"/>
      <c r="C148" s="8"/>
      <c r="D148" s="10"/>
      <c r="E148" s="7"/>
      <c r="F148" s="9"/>
      <c r="G148" s="9"/>
      <c r="H148" s="9"/>
      <c r="I148" s="9"/>
      <c r="J148" s="9"/>
      <c r="K148" s="11"/>
      <c r="L148" s="11"/>
      <c r="M148" s="11"/>
      <c r="N148" s="11"/>
      <c r="O148" s="11"/>
      <c r="P148" s="11"/>
      <c r="Q148" s="11"/>
      <c r="R148" s="11"/>
      <c r="S148" s="12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</row>
    <row r="149" spans="1:157"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</row>
    <row r="150" spans="1:157" s="4" customFormat="1" ht="33.75" customHeight="1">
      <c r="A150" s="1"/>
      <c r="B150" s="2"/>
      <c r="C150" s="8"/>
      <c r="D150" s="10"/>
      <c r="E150" s="7"/>
      <c r="F150" s="9"/>
      <c r="G150" s="9"/>
      <c r="H150" s="9"/>
      <c r="I150" s="9"/>
      <c r="J150" s="9"/>
      <c r="K150" s="11"/>
      <c r="L150" s="11"/>
      <c r="M150" s="11"/>
      <c r="N150" s="11"/>
      <c r="O150" s="11"/>
      <c r="P150" s="11"/>
      <c r="Q150" s="11"/>
      <c r="R150" s="11"/>
      <c r="S150" s="1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</row>
    <row r="151" spans="1:157" s="4" customFormat="1" ht="19.5" customHeight="1">
      <c r="A151" s="1"/>
      <c r="B151" s="2"/>
      <c r="C151" s="8"/>
      <c r="D151" s="10"/>
      <c r="E151" s="7"/>
      <c r="F151" s="9"/>
      <c r="G151" s="9"/>
      <c r="H151" s="9"/>
      <c r="I151" s="9"/>
      <c r="J151" s="9"/>
      <c r="K151" s="11"/>
      <c r="L151" s="11"/>
      <c r="M151" s="11"/>
      <c r="N151" s="11"/>
      <c r="O151" s="11"/>
      <c r="P151" s="11"/>
      <c r="Q151" s="11"/>
      <c r="R151" s="11"/>
      <c r="S151" s="1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</row>
    <row r="152" spans="1:157"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</row>
    <row r="153" spans="1:157" s="4" customFormat="1">
      <c r="A153" s="1"/>
      <c r="B153" s="2"/>
      <c r="C153" s="8"/>
      <c r="D153" s="10"/>
      <c r="E153" s="7"/>
      <c r="F153" s="9"/>
      <c r="G153" s="9"/>
      <c r="H153" s="9"/>
      <c r="I153" s="9"/>
      <c r="J153" s="9"/>
      <c r="K153" s="11"/>
      <c r="L153" s="11"/>
      <c r="M153" s="11"/>
      <c r="N153" s="11"/>
      <c r="O153" s="11"/>
      <c r="P153" s="11"/>
      <c r="Q153" s="11"/>
      <c r="R153" s="11"/>
      <c r="S153" s="1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</row>
    <row r="154" spans="1:157" s="16" customFormat="1">
      <c r="A154" s="1"/>
      <c r="B154" s="2"/>
      <c r="C154" s="8"/>
      <c r="D154" s="10"/>
      <c r="E154" s="7"/>
      <c r="F154" s="9"/>
      <c r="G154" s="9"/>
      <c r="H154" s="9"/>
      <c r="I154" s="9"/>
      <c r="J154" s="9"/>
      <c r="K154" s="11"/>
      <c r="L154" s="11"/>
      <c r="M154" s="11"/>
      <c r="N154" s="11"/>
      <c r="O154" s="11"/>
      <c r="P154" s="11"/>
      <c r="Q154" s="11"/>
      <c r="R154" s="11"/>
      <c r="S154" s="12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</row>
    <row r="155" spans="1:157"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</row>
    <row r="156" spans="1:157" ht="24.75" customHeight="1"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</row>
    <row r="157" spans="1:157" ht="29.25" customHeight="1"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</row>
    <row r="158" spans="1:157" ht="29.25" customHeight="1"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</row>
    <row r="159" spans="1:157"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</row>
    <row r="160" spans="1:157" s="4" customFormat="1">
      <c r="A160" s="1"/>
      <c r="B160" s="2"/>
      <c r="C160" s="8"/>
      <c r="D160" s="10"/>
      <c r="E160" s="7"/>
      <c r="F160" s="9"/>
      <c r="G160" s="9"/>
      <c r="H160" s="9"/>
      <c r="I160" s="9"/>
      <c r="J160" s="9"/>
      <c r="K160" s="11"/>
      <c r="L160" s="11"/>
      <c r="M160" s="11"/>
      <c r="N160" s="11"/>
      <c r="O160" s="11"/>
      <c r="P160" s="11"/>
      <c r="Q160" s="11"/>
      <c r="R160" s="11"/>
      <c r="S160" s="1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</row>
    <row r="161" spans="1:157" s="5" customFormat="1">
      <c r="A161" s="1"/>
      <c r="B161" s="2"/>
      <c r="C161" s="8"/>
      <c r="D161" s="10"/>
      <c r="E161" s="7"/>
      <c r="F161" s="9"/>
      <c r="G161" s="9"/>
      <c r="H161" s="9"/>
      <c r="I161" s="9"/>
      <c r="J161" s="9"/>
      <c r="K161" s="11"/>
      <c r="L161" s="11"/>
      <c r="M161" s="11"/>
      <c r="N161" s="11"/>
      <c r="O161" s="11"/>
      <c r="P161" s="11"/>
      <c r="Q161" s="11"/>
      <c r="R161" s="11"/>
      <c r="S161" s="12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</row>
    <row r="162" spans="1:157"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</row>
    <row r="163" spans="1:157"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</row>
    <row r="164" spans="1:157" s="4" customFormat="1" ht="24.75" customHeight="1">
      <c r="A164" s="1"/>
      <c r="B164" s="2"/>
      <c r="C164" s="8"/>
      <c r="D164" s="10"/>
      <c r="E164" s="7"/>
      <c r="F164" s="9"/>
      <c r="G164" s="9"/>
      <c r="H164" s="9"/>
      <c r="I164" s="9"/>
      <c r="J164" s="9"/>
      <c r="K164" s="11"/>
      <c r="L164" s="11"/>
      <c r="M164" s="11"/>
      <c r="N164" s="11"/>
      <c r="O164" s="11"/>
      <c r="P164" s="11"/>
      <c r="Q164" s="11"/>
      <c r="R164" s="11"/>
      <c r="S164" s="1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</row>
    <row r="165" spans="1:157"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</row>
    <row r="166" spans="1:157" s="4" customFormat="1">
      <c r="A166" s="1"/>
      <c r="B166" s="2"/>
      <c r="C166" s="8"/>
      <c r="D166" s="10"/>
      <c r="E166" s="7"/>
      <c r="F166" s="9"/>
      <c r="G166" s="9"/>
      <c r="H166" s="9"/>
      <c r="I166" s="9"/>
      <c r="J166" s="9"/>
      <c r="K166" s="11"/>
      <c r="L166" s="11"/>
      <c r="M166" s="11"/>
      <c r="N166" s="11"/>
      <c r="O166" s="11"/>
      <c r="P166" s="11"/>
      <c r="Q166" s="11"/>
      <c r="R166" s="11"/>
      <c r="S166" s="1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</row>
    <row r="167" spans="1:157" s="5" customFormat="1">
      <c r="A167" s="1"/>
      <c r="B167" s="2"/>
      <c r="C167" s="8"/>
      <c r="D167" s="10"/>
      <c r="E167" s="7"/>
      <c r="F167" s="9"/>
      <c r="G167" s="9"/>
      <c r="H167" s="9"/>
      <c r="I167" s="9"/>
      <c r="J167" s="9"/>
      <c r="K167" s="11"/>
      <c r="L167" s="11"/>
      <c r="M167" s="11"/>
      <c r="N167" s="11"/>
      <c r="O167" s="11"/>
      <c r="P167" s="11"/>
      <c r="Q167" s="11"/>
      <c r="R167" s="11"/>
      <c r="S167" s="12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</row>
    <row r="168" spans="1:157"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</row>
    <row r="169" spans="1:157" ht="27.75" customHeight="1">
      <c r="T169" s="29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</row>
    <row r="174" spans="1:157" s="13" customFormat="1">
      <c r="A174" s="1"/>
      <c r="B174" s="2"/>
      <c r="C174" s="8"/>
      <c r="D174" s="10"/>
      <c r="E174" s="7"/>
      <c r="F174" s="9"/>
      <c r="G174" s="9"/>
      <c r="H174" s="9"/>
      <c r="I174" s="9"/>
      <c r="J174" s="9"/>
      <c r="K174" s="11"/>
      <c r="L174" s="11"/>
      <c r="M174" s="11"/>
      <c r="N174" s="11"/>
      <c r="O174" s="11"/>
      <c r="P174" s="11"/>
      <c r="Q174" s="11"/>
      <c r="R174" s="11"/>
      <c r="S174" s="12"/>
    </row>
    <row r="178" spans="1:19" customFormat="1" ht="12" customHeight="1">
      <c r="A178" s="1"/>
      <c r="B178" s="2"/>
      <c r="C178" s="8"/>
      <c r="D178" s="10"/>
      <c r="E178" s="7"/>
      <c r="F178" s="9"/>
      <c r="G178" s="9"/>
      <c r="H178" s="9"/>
      <c r="I178" s="9"/>
      <c r="J178" s="9"/>
      <c r="K178" s="11"/>
      <c r="L178" s="11"/>
      <c r="M178" s="11"/>
      <c r="N178" s="11"/>
      <c r="O178" s="11"/>
      <c r="P178" s="11"/>
      <c r="Q178" s="11"/>
      <c r="R178" s="11"/>
      <c r="S178" s="12"/>
    </row>
  </sheetData>
  <mergeCells count="20">
    <mergeCell ref="C54:S54"/>
    <mergeCell ref="C60:S60"/>
    <mergeCell ref="C67:S67"/>
    <mergeCell ref="C101:Q101"/>
    <mergeCell ref="C71:S71"/>
    <mergeCell ref="C75:S75"/>
    <mergeCell ref="C80:S80"/>
    <mergeCell ref="C84:S84"/>
    <mergeCell ref="C91:S91"/>
    <mergeCell ref="C97:S97"/>
    <mergeCell ref="C2:S2"/>
    <mergeCell ref="C4:S4"/>
    <mergeCell ref="C34:S34"/>
    <mergeCell ref="C40:S40"/>
    <mergeCell ref="C49:S49"/>
    <mergeCell ref="A8:S8"/>
    <mergeCell ref="C13:S13"/>
    <mergeCell ref="C19:S19"/>
    <mergeCell ref="C24:S24"/>
    <mergeCell ref="C28:S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G5:P15"/>
  <sheetViews>
    <sheetView workbookViewId="0">
      <selection activeCell="N5" sqref="N5"/>
    </sheetView>
  </sheetViews>
  <sheetFormatPr defaultRowHeight="15"/>
  <cols>
    <col min="7" max="7" width="12.140625" bestFit="1" customWidth="1"/>
    <col min="9" max="9" width="13.28515625" bestFit="1" customWidth="1"/>
    <col min="10" max="10" width="15.42578125" customWidth="1"/>
    <col min="14" max="14" width="13.28515625" bestFit="1" customWidth="1"/>
    <col min="16" max="16" width="13.85546875" customWidth="1"/>
  </cols>
  <sheetData>
    <row r="5" spans="7:16">
      <c r="N5">
        <v>3956.7</v>
      </c>
    </row>
    <row r="8" spans="7:16">
      <c r="J8" s="350">
        <v>8421.26</v>
      </c>
    </row>
    <row r="9" spans="7:16">
      <c r="J9" s="350">
        <v>4946.9799999999996</v>
      </c>
    </row>
    <row r="10" spans="7:16">
      <c r="J10" s="350">
        <f>SUM(J8:J9)</f>
        <v>13368.24</v>
      </c>
    </row>
    <row r="11" spans="7:16">
      <c r="N11" s="350">
        <v>6257.1</v>
      </c>
      <c r="P11" s="350">
        <v>2508.79</v>
      </c>
    </row>
    <row r="12" spans="7:16">
      <c r="N12" s="350">
        <v>11366.86</v>
      </c>
      <c r="P12" s="350">
        <v>9994.4500000000007</v>
      </c>
    </row>
    <row r="13" spans="7:16">
      <c r="G13" s="350">
        <v>2254.3200000000002</v>
      </c>
      <c r="I13" s="350">
        <v>3956.72</v>
      </c>
      <c r="N13" s="350">
        <f>SUM(N11:N12)</f>
        <v>17623.96</v>
      </c>
      <c r="P13" s="350">
        <f>SUM(P11:P12)</f>
        <v>12503.240000000002</v>
      </c>
    </row>
    <row r="14" spans="7:16">
      <c r="G14" s="350">
        <v>5164.12</v>
      </c>
      <c r="I14" s="350">
        <v>6130.9</v>
      </c>
    </row>
    <row r="15" spans="7:16">
      <c r="G15" s="350">
        <f>SUM(G13:G14)</f>
        <v>7418.4400000000005</v>
      </c>
      <c r="I15" s="350">
        <f>SUM(I13:I14)</f>
        <v>10087.619999999999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2021</vt:lpstr>
      <vt:lpstr>2020 (3)</vt:lpstr>
      <vt:lpstr>Plan1</vt:lpstr>
      <vt:lpstr>'2020 (3)'!Area_de_impressao</vt:lpstr>
      <vt:lpstr>'2021'!Area_de_impressao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Holter-PC</cp:lastModifiedBy>
  <cp:lastPrinted>2021-05-13T20:53:56Z</cp:lastPrinted>
  <dcterms:created xsi:type="dcterms:W3CDTF">2011-09-02T13:51:41Z</dcterms:created>
  <dcterms:modified xsi:type="dcterms:W3CDTF">2021-05-13T22:15:32Z</dcterms:modified>
</cp:coreProperties>
</file>