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755"/>
  </bookViews>
  <sheets>
    <sheet name="2021" sheetId="7" r:id="rId1"/>
    <sheet name="Portal " sheetId="11" state="hidden" r:id="rId2"/>
  </sheets>
  <definedNames>
    <definedName name="_xlnm.Print_Area" localSheetId="0">'2021'!$A$1:$P$178</definedName>
  </definedNames>
  <calcPr calcId="125725"/>
</workbook>
</file>

<file path=xl/calcChain.xml><?xml version="1.0" encoding="utf-8"?>
<calcChain xmlns="http://schemas.openxmlformats.org/spreadsheetml/2006/main">
  <c r="I15" i="7"/>
  <c r="I173"/>
  <c r="I164"/>
  <c r="I160"/>
  <c r="I154"/>
  <c r="I136"/>
  <c r="I132"/>
  <c r="I128"/>
  <c r="I121"/>
  <c r="I117"/>
  <c r="I111"/>
  <c r="I103"/>
  <c r="I99"/>
  <c r="I86"/>
  <c r="P85"/>
  <c r="P25"/>
  <c r="P42"/>
  <c r="P176"/>
  <c r="P172"/>
  <c r="P171"/>
  <c r="P167"/>
  <c r="P163"/>
  <c r="P158"/>
  <c r="P159"/>
  <c r="P157"/>
  <c r="P152"/>
  <c r="P153"/>
  <c r="P151"/>
  <c r="P147"/>
  <c r="P143"/>
  <c r="P139"/>
  <c r="P135"/>
  <c r="P131"/>
  <c r="P126"/>
  <c r="P127"/>
  <c r="P125"/>
  <c r="P124"/>
  <c r="P120"/>
  <c r="P115"/>
  <c r="P116"/>
  <c r="P114"/>
  <c r="P110"/>
  <c r="P106"/>
  <c r="P102"/>
  <c r="P98"/>
  <c r="P97"/>
  <c r="P93"/>
  <c r="P89"/>
  <c r="P69"/>
  <c r="P70"/>
  <c r="P71"/>
  <c r="P72"/>
  <c r="P73"/>
  <c r="P74"/>
  <c r="P75"/>
  <c r="P76"/>
  <c r="P77"/>
  <c r="P78"/>
  <c r="P79"/>
  <c r="P80"/>
  <c r="P81"/>
  <c r="P82"/>
  <c r="P83"/>
  <c r="P84"/>
  <c r="P66"/>
  <c r="P67"/>
  <c r="P68"/>
  <c r="P64"/>
  <c r="P65"/>
  <c r="P63"/>
  <c r="P19"/>
  <c r="P20"/>
  <c r="P21"/>
  <c r="P22"/>
  <c r="P23"/>
  <c r="P24"/>
  <c r="P26"/>
  <c r="P27"/>
  <c r="P28"/>
  <c r="P29"/>
  <c r="P30"/>
  <c r="P31"/>
  <c r="P32"/>
  <c r="P34"/>
  <c r="P36"/>
  <c r="P37"/>
  <c r="P39"/>
  <c r="P40"/>
  <c r="P41"/>
  <c r="P43"/>
  <c r="P44"/>
  <c r="P46"/>
  <c r="P47"/>
  <c r="P48"/>
  <c r="P49"/>
  <c r="P51"/>
  <c r="P52"/>
  <c r="P54"/>
  <c r="P55"/>
  <c r="P56"/>
  <c r="P57"/>
  <c r="P58"/>
  <c r="P59"/>
  <c r="P14"/>
  <c r="P10"/>
  <c r="P11"/>
  <c r="P12"/>
  <c r="P13"/>
  <c r="P9"/>
  <c r="H86"/>
  <c r="H154"/>
  <c r="H177"/>
  <c r="G177"/>
  <c r="H173"/>
  <c r="H168"/>
  <c r="H128"/>
  <c r="H121"/>
  <c r="H117"/>
  <c r="H111"/>
  <c r="H99"/>
  <c r="H60"/>
  <c r="H15"/>
  <c r="G99"/>
  <c r="G173"/>
  <c r="F177"/>
  <c r="E177"/>
  <c r="D177"/>
  <c r="F173"/>
  <c r="E173"/>
  <c r="D173"/>
  <c r="P177" l="1"/>
  <c r="P173"/>
  <c r="G15"/>
  <c r="F60"/>
  <c r="G60"/>
  <c r="G128"/>
  <c r="G121"/>
  <c r="G111"/>
  <c r="G94"/>
  <c r="G90"/>
  <c r="G86"/>
  <c r="D86"/>
  <c r="P86" s="1"/>
  <c r="E86"/>
  <c r="F86"/>
  <c r="G136" l="1"/>
  <c r="G168"/>
  <c r="G164"/>
  <c r="G160"/>
  <c r="G154"/>
  <c r="G144"/>
  <c r="G140"/>
  <c r="G132"/>
  <c r="G117"/>
  <c r="F15" l="1"/>
  <c r="F160"/>
  <c r="F168"/>
  <c r="F164"/>
  <c r="F154"/>
  <c r="F144"/>
  <c r="F140"/>
  <c r="F136"/>
  <c r="F132"/>
  <c r="F128"/>
  <c r="F121"/>
  <c r="F117"/>
  <c r="F111"/>
  <c r="F107"/>
  <c r="F103"/>
  <c r="F99"/>
  <c r="F94"/>
  <c r="F90"/>
  <c r="E15"/>
  <c r="E45"/>
  <c r="P45" s="1"/>
  <c r="E18"/>
  <c r="E53"/>
  <c r="E164"/>
  <c r="D164"/>
  <c r="E168"/>
  <c r="E160"/>
  <c r="E154"/>
  <c r="E148"/>
  <c r="E144"/>
  <c r="E140"/>
  <c r="E136"/>
  <c r="E132"/>
  <c r="E128"/>
  <c r="P160" l="1"/>
  <c r="P164"/>
  <c r="E60"/>
  <c r="E121"/>
  <c r="E117"/>
  <c r="E111"/>
  <c r="E90"/>
  <c r="D35"/>
  <c r="P35" s="1"/>
  <c r="D18"/>
  <c r="P18" s="1"/>
  <c r="D140"/>
  <c r="P140" s="1"/>
  <c r="D33"/>
  <c r="P33" s="1"/>
  <c r="D53"/>
  <c r="P53" s="1"/>
  <c r="D38"/>
  <c r="P38" s="1"/>
  <c r="D50"/>
  <c r="P50" s="1"/>
  <c r="D136"/>
  <c r="P136" s="1"/>
  <c r="D99"/>
  <c r="E99"/>
  <c r="D94"/>
  <c r="D121"/>
  <c r="P121" s="1"/>
  <c r="D168"/>
  <c r="P168" s="1"/>
  <c r="D117"/>
  <c r="P117" s="1"/>
  <c r="D160"/>
  <c r="D154"/>
  <c r="P154" s="1"/>
  <c r="D148"/>
  <c r="P148" s="1"/>
  <c r="D144"/>
  <c r="P144" s="1"/>
  <c r="D132"/>
  <c r="P132" s="1"/>
  <c r="D128"/>
  <c r="P128" s="1"/>
  <c r="D111"/>
  <c r="D15"/>
  <c r="P15" s="1"/>
  <c r="P94" l="1"/>
  <c r="P111"/>
  <c r="P99"/>
  <c r="D60"/>
  <c r="P60" s="1"/>
  <c r="D90"/>
  <c r="P90" s="1"/>
  <c r="E94"/>
  <c r="D103"/>
  <c r="P103" s="1"/>
  <c r="E103"/>
  <c r="D107"/>
  <c r="P107" s="1"/>
  <c r="P65544" l="1"/>
</calcChain>
</file>

<file path=xl/comments1.xml><?xml version="1.0" encoding="utf-8"?>
<comments xmlns="http://schemas.openxmlformats.org/spreadsheetml/2006/main">
  <authors>
    <author>Admin</author>
  </authors>
  <commentList>
    <comment ref="A158" authorId="0">
      <text>
        <r>
          <rPr>
            <b/>
            <sz val="9"/>
            <color indexed="81"/>
            <rFont val="Tahoma"/>
            <family val="2"/>
          </rPr>
          <t xml:space="preserve">06 Parcelas 
</t>
        </r>
      </text>
    </comment>
  </commentList>
</comments>
</file>

<file path=xl/sharedStrings.xml><?xml version="1.0" encoding="utf-8"?>
<sst xmlns="http://schemas.openxmlformats.org/spreadsheetml/2006/main" count="1430" uniqueCount="693">
  <si>
    <t>Total</t>
  </si>
  <si>
    <t>FEVEREIRO</t>
  </si>
  <si>
    <t>JANEIRO</t>
  </si>
  <si>
    <t>Serviços de Processamento de Dados</t>
  </si>
  <si>
    <t>Serviços de Segurança</t>
  </si>
  <si>
    <t>Serviços de Lavanderia</t>
  </si>
  <si>
    <t>Serviços de Esterilização</t>
  </si>
  <si>
    <t>Serviços de Consultoria</t>
  </si>
  <si>
    <t>Nome do Fornecedor</t>
  </si>
  <si>
    <t>Objeto do Contrato</t>
  </si>
  <si>
    <t>Serviços Médicos</t>
  </si>
  <si>
    <t>MARÇO</t>
  </si>
  <si>
    <t>ABRIL</t>
  </si>
  <si>
    <t>Serviços de Coleta de Lixo Hospitalar</t>
  </si>
  <si>
    <t>Serviços de Exames Laboratoriais</t>
  </si>
  <si>
    <t>Serviços de Laboratório - Terceiros</t>
  </si>
  <si>
    <t>Serviços de Reprodução de Documentos</t>
  </si>
  <si>
    <t>Telecomunicações (Internet)</t>
  </si>
  <si>
    <t>Serviços de Publicidade e Propaganda</t>
  </si>
  <si>
    <t>Serviços de Locações Diversas</t>
  </si>
  <si>
    <t>Seguros</t>
  </si>
  <si>
    <t>CNPJ</t>
  </si>
  <si>
    <t>Serviços de Matriciamento</t>
  </si>
  <si>
    <t>A. S. O Medicina Ocupacional LTDA</t>
  </si>
  <si>
    <t>05.746.445/0001-39</t>
  </si>
  <si>
    <t>33.191.027/0001-68</t>
  </si>
  <si>
    <t>Oftalmologia</t>
  </si>
  <si>
    <t>Mastologia/urologia</t>
  </si>
  <si>
    <t>Arte ET Labore Atividades Médicas</t>
  </si>
  <si>
    <t>Dermatologia</t>
  </si>
  <si>
    <t>30.580.398/000143</t>
  </si>
  <si>
    <t>AACN Serviços Médicos LTDA</t>
  </si>
  <si>
    <t>Cardiologia</t>
  </si>
  <si>
    <t>23.439.331/0001-28</t>
  </si>
  <si>
    <t>Cirurgia Geral</t>
  </si>
  <si>
    <t>Laudo Schultz Junior Eireli</t>
  </si>
  <si>
    <t>Ortopedia</t>
  </si>
  <si>
    <t>26.084.937/0001-86</t>
  </si>
  <si>
    <t>IMPA Clinica Médica LTDA ME</t>
  </si>
  <si>
    <t>Radiologia</t>
  </si>
  <si>
    <t>08.338.688/0001-26</t>
  </si>
  <si>
    <t>Heitor Anderson Prestes de Oliveira Itabera - ME</t>
  </si>
  <si>
    <t>Obstetricia</t>
  </si>
  <si>
    <t>05.385.008/0001-37</t>
  </si>
  <si>
    <t>Glasglow Serviços Médicos LTDA</t>
  </si>
  <si>
    <t>Proctologia</t>
  </si>
  <si>
    <t>09.446.189/0001-15</t>
  </si>
  <si>
    <t>Ginecologia e Obstetricia Itapeva LTDA</t>
  </si>
  <si>
    <t>09.625.777/0001-16</t>
  </si>
  <si>
    <t>F. T . Serviços Médicos</t>
  </si>
  <si>
    <t>08.827.942/0001-50</t>
  </si>
  <si>
    <t>ESAMI - Serviços de Saude LTDA</t>
  </si>
  <si>
    <t>06.373.184/0001-11</t>
  </si>
  <si>
    <t>Consultorio Neurologico de Itapeva S/S LTDA</t>
  </si>
  <si>
    <t>Neurologia</t>
  </si>
  <si>
    <t>05.414.006/0001-29</t>
  </si>
  <si>
    <t>Duarte e Duarte Serviços Médicos LTDA</t>
  </si>
  <si>
    <t>29.397.086/0001-10</t>
  </si>
  <si>
    <t>Endomedica  Clinica Médica Eireli</t>
  </si>
  <si>
    <t>Endocrinologia</t>
  </si>
  <si>
    <t>10273190/0001-74</t>
  </si>
  <si>
    <t>Clinica Médica Pansardi</t>
  </si>
  <si>
    <t>Neurologia Pediatra</t>
  </si>
  <si>
    <t>090.627.48/0001-93</t>
  </si>
  <si>
    <t xml:space="preserve">Nogueira e Ferreira </t>
  </si>
  <si>
    <t>Reumatologia/Gastroclinica</t>
  </si>
  <si>
    <t>10.390.398/000-73</t>
  </si>
  <si>
    <t>Nephron Clinica Médica LTDA</t>
  </si>
  <si>
    <t>Nefrologia</t>
  </si>
  <si>
    <t>09.558.475/0001-72</t>
  </si>
  <si>
    <t>Miranda e Sadoco</t>
  </si>
  <si>
    <t>Otorrinolaringologia</t>
  </si>
  <si>
    <t>13.604.808/0001-20</t>
  </si>
  <si>
    <t>MFF Clinica Médica Eireli - ME</t>
  </si>
  <si>
    <t>27.777.678/0001-31</t>
  </si>
  <si>
    <t>M. I. de Lima Batista Vieira da Cruz Consultorio ME</t>
  </si>
  <si>
    <t>Cirurgia Vascular</t>
  </si>
  <si>
    <t>21.812.853/0001-06</t>
  </si>
  <si>
    <t>THR Medicos Associados LTDA</t>
  </si>
  <si>
    <t>25.053.121/0001-22</t>
  </si>
  <si>
    <t>08.282.979/0001-40</t>
  </si>
  <si>
    <t>Zuliani Serviços Medicos Eireli</t>
  </si>
  <si>
    <t>Alergologia</t>
  </si>
  <si>
    <t>10.189.194/0001-79</t>
  </si>
  <si>
    <t>10.348.558/0001-16</t>
  </si>
  <si>
    <t>Cirurgia Plastica/Mastologia</t>
  </si>
  <si>
    <t>FH Ruzafa Junior Eireli</t>
  </si>
  <si>
    <t>27.959.007/0001-91</t>
  </si>
  <si>
    <t>71.613.996/0001-59</t>
  </si>
  <si>
    <t>58.119.371/0001-77</t>
  </si>
  <si>
    <t>02.351.877/0001-52</t>
  </si>
  <si>
    <t>Prestação de serviço de monitoramento eletrônico, através de sistema de alarme.</t>
  </si>
  <si>
    <t>66.916.305/0005-80</t>
  </si>
  <si>
    <t>Prestação de serviços de consultoria de planejamento e organização de empresas de saúde</t>
  </si>
  <si>
    <t>Locação de impressoras, manutenção e reposição de peças dos equipamentos</t>
  </si>
  <si>
    <t>09.054.075/0003-91</t>
  </si>
  <si>
    <t>Utilização de serviços de internet</t>
  </si>
  <si>
    <t>Aluguel de imóvel para a instalação do arquivo morto da Unidade.</t>
  </si>
  <si>
    <t>037.141.148-31</t>
  </si>
  <si>
    <t>06.003.515/0001-21</t>
  </si>
  <si>
    <t>Prestação de serviços de coleta, transporte, tratamento e destinação final de resíduos de serviço de saúde - RSS "A" "B" e "E"</t>
  </si>
  <si>
    <t>32.836.274/0001-01</t>
  </si>
  <si>
    <t xml:space="preserve">Serviços  de Manutenção de Equipamentos </t>
  </si>
  <si>
    <t>26.162.128/0001-45</t>
  </si>
  <si>
    <t>Prestação de serviço, licenciamento, fornecimento  e permissão de uso do sistema de ponto digital.</t>
  </si>
  <si>
    <t>29.739.737/0041-08</t>
  </si>
  <si>
    <t>Serviço de manutenção do elevadores</t>
  </si>
  <si>
    <t>Serviços de Manutenção de Radiologia</t>
  </si>
  <si>
    <t>Licença de uso de Software destinado ao arquivamento de imagens e visualização radiológicas, bem como a prestação de serviços decorrentes de sua utilização</t>
  </si>
  <si>
    <t>03.693.940/0001-00</t>
  </si>
  <si>
    <t>62.094.503/0001-20</t>
  </si>
  <si>
    <t>Prestação de serviços de limpeza, desinfecção e esterilização por óxido de etileno de artigos médico-hospitalares.</t>
  </si>
  <si>
    <t>Seguro Predial do Arquivo</t>
  </si>
  <si>
    <t xml:space="preserve">Serviços de Assessoria e monitoração pessoal por dosímetros </t>
  </si>
  <si>
    <t>50.429.810/0001-36</t>
  </si>
  <si>
    <t>Verificar a resistência do esporo Geobacillus stearothermophilus ao agente esterilizante identificando possível falha do equipamento nos parâmetros apresentados.</t>
  </si>
  <si>
    <t xml:space="preserve">Serviços de Manutenção de telefonia </t>
  </si>
  <si>
    <t>02.960.232/0001-17</t>
  </si>
  <si>
    <t>33.164.021/0001-00</t>
  </si>
  <si>
    <t>54.565.478/0001-98</t>
  </si>
  <si>
    <t>Seguro predial do Ambulatório</t>
  </si>
  <si>
    <t>Serviços de Assistência Técnica - PABX</t>
  </si>
  <si>
    <t xml:space="preserve">B C da Fonseca Servicços Medicos </t>
  </si>
  <si>
    <t>Ultrassonografia</t>
  </si>
  <si>
    <t>19.533.168/0001-90</t>
  </si>
  <si>
    <t>Servymed Serviços Médicos Itapeva LTDA</t>
  </si>
  <si>
    <t>TOTAL</t>
  </si>
  <si>
    <t>Locação de Software conect/w, desenvolvimento, implantação, instalação e suporte.</t>
  </si>
  <si>
    <t>Prestação de serviço de software folha de pagamento.</t>
  </si>
  <si>
    <t>Prestação de serviço de hospedagem do site.</t>
  </si>
  <si>
    <t>Prestação de Serviços lavanderia.</t>
  </si>
  <si>
    <t xml:space="preserve">Serviços de Publicidade </t>
  </si>
  <si>
    <t>Hidroquimica - Laboratório e Serviços de Controle e Qualidade de Águas LTDA</t>
  </si>
  <si>
    <t>10.613.946/0001-87</t>
  </si>
  <si>
    <t>Prestação de Serviços de analises Físico Químicas e Bacteriológicas</t>
  </si>
  <si>
    <t>05.978.864/0001-04</t>
  </si>
  <si>
    <t>36.997.142/0001-12</t>
  </si>
  <si>
    <t>Prestação serviços médicos em Matriciamento</t>
  </si>
  <si>
    <t>08.832.050/0001-47</t>
  </si>
  <si>
    <t>Seguro de Vida em Grupo</t>
  </si>
  <si>
    <t>27.220.921/0001-16</t>
  </si>
  <si>
    <t>21.147.495/0001-56</t>
  </si>
  <si>
    <t xml:space="preserve">SERVIÇOS DE LABORATÓRIO DE ANALISES CLINICAS E PATOLÓGICAS </t>
  </si>
  <si>
    <t xml:space="preserve">Instituto do Cerebro de Sorocaba </t>
  </si>
  <si>
    <t>02.802.099/0001-70</t>
  </si>
  <si>
    <t>Caetano Oftalmologia Ltda</t>
  </si>
  <si>
    <t>32.396.642/0001-48</t>
  </si>
  <si>
    <t>-</t>
  </si>
  <si>
    <t xml:space="preserve">Locação de Aparelhos Oftalmologicos </t>
  </si>
  <si>
    <t xml:space="preserve">Albernaz Arritimias Cardiaca Eireli </t>
  </si>
  <si>
    <t>Clinica Medica Fernando Blandi</t>
  </si>
  <si>
    <t xml:space="preserve">Marcela Baldo Seixlack e Cia </t>
  </si>
  <si>
    <t>Bruno Holtz Marinho Eireli</t>
  </si>
  <si>
    <t>CAETANO OFTALMOLOGIA LTDA</t>
  </si>
  <si>
    <t>32.987.247/0001-30</t>
  </si>
  <si>
    <t>18.913.544/0001-00</t>
  </si>
  <si>
    <t>24.069.807/0001-49</t>
  </si>
  <si>
    <t xml:space="preserve">Locação da Tenda </t>
  </si>
  <si>
    <t>06.936.265/0001-82</t>
  </si>
  <si>
    <t>14.977.378/0001-54</t>
  </si>
  <si>
    <t xml:space="preserve">Serviço de Consultoria em Contabilidade </t>
  </si>
  <si>
    <t>BIONEXO DO BRASIL SOLUCOES DIGITAIS EIRELI</t>
  </si>
  <si>
    <t>04.069.709/0001-02</t>
  </si>
  <si>
    <t xml:space="preserve">Licença de uso da plataforma </t>
  </si>
  <si>
    <t>Glaucio Yassumoto e Cia</t>
  </si>
  <si>
    <t>12.338.040/0001-27</t>
  </si>
  <si>
    <t>Ortoclinica Ortopedia Ltda Me</t>
  </si>
  <si>
    <t>14.206.584/0001-60</t>
  </si>
  <si>
    <t xml:space="preserve">Medeiros e Medeiros Serviços Medicos Ltda </t>
  </si>
  <si>
    <t>14.906.032/0001-65</t>
  </si>
  <si>
    <t xml:space="preserve">LGA  Serviços Medicos s/s LTDA </t>
  </si>
  <si>
    <t>28.110.950/0001-98</t>
  </si>
  <si>
    <t>RELAÇÃO DE CONTRATOS  EM 2021</t>
  </si>
  <si>
    <t>40.117.270/0001-00</t>
  </si>
  <si>
    <t>29.980.158/0001-00</t>
  </si>
  <si>
    <t xml:space="preserve">Serviços Advocaticios </t>
  </si>
  <si>
    <t>08.999.057/0001-58</t>
  </si>
  <si>
    <t xml:space="preserve">Serviços Juridicos </t>
  </si>
  <si>
    <t>10.883.685/0001-15</t>
  </si>
  <si>
    <t>Serviço de auditoria e consultoria contabil</t>
  </si>
  <si>
    <t xml:space="preserve">RAFC Serviços Medicos LTDA </t>
  </si>
  <si>
    <t>24.681.635/0001-60</t>
  </si>
  <si>
    <t xml:space="preserve">Endovalle Antendimento Hospitalar Eireli </t>
  </si>
  <si>
    <t>39.875.659/0001-27</t>
  </si>
  <si>
    <t>Centro Especialidades Itapeva Eireli</t>
  </si>
  <si>
    <t>10.900.651/0001-91</t>
  </si>
  <si>
    <t xml:space="preserve">Clinica Medica e Neurologia Vieira LTDA </t>
  </si>
  <si>
    <t>13.950.454/0001-75</t>
  </si>
  <si>
    <t>Neurologista</t>
  </si>
  <si>
    <t>39.468.099/0001-96</t>
  </si>
  <si>
    <t xml:space="preserve">Thales Serviços Medicos LTDA </t>
  </si>
  <si>
    <t>Mistretta Ragui Serviços Medicos Eirelli</t>
  </si>
  <si>
    <t>14.761.398/0001-93</t>
  </si>
  <si>
    <t xml:space="preserve">Urologista </t>
  </si>
  <si>
    <t xml:space="preserve">Serviços Medicina do Trabalho </t>
  </si>
  <si>
    <t>04.902.701/0001-77</t>
  </si>
  <si>
    <t>Seguro Medicina do Trabalho</t>
  </si>
  <si>
    <t>Dermatologia / Oftalmologia</t>
  </si>
  <si>
    <t>34.283.361/0001-04</t>
  </si>
  <si>
    <t>Medicalneuro Serviços Medicos Eireli</t>
  </si>
  <si>
    <t>Neurocirurgião</t>
  </si>
  <si>
    <t/>
  </si>
  <si>
    <t>29.582.037/0001-57</t>
  </si>
  <si>
    <t xml:space="preserve">Rescindido </t>
  </si>
  <si>
    <t>Serviços Médicos HOSPITAL ESTADUAL COVID 19 - AME ITAPEVA</t>
  </si>
  <si>
    <t>A.C.T - Serviços Médicos Itapeva Eireli</t>
  </si>
  <si>
    <t>09.076.663/0001-64</t>
  </si>
  <si>
    <t>Prestação de Serviços Médicos a ser definido pela Coordenação Médica do AME Itapeva</t>
  </si>
  <si>
    <t>Miranda &amp; Sadocco Ltda</t>
  </si>
  <si>
    <t>Cecilia Marin Padilha Machado - Eireli</t>
  </si>
  <si>
    <t>34.776.101/0001-70</t>
  </si>
  <si>
    <t xml:space="preserve">Esami - Serviços de Saúde Ltda. </t>
  </si>
  <si>
    <t>Prestação de Serviços Médicos para realização de procedimentos de Radiologia.</t>
  </si>
  <si>
    <t>Albernaz Arritmias Cardiaca Eireli-ME</t>
  </si>
  <si>
    <t>Gaiia Serviços Médicos Ltda.</t>
  </si>
  <si>
    <t>11.858.838/0001-37</t>
  </si>
  <si>
    <t xml:space="preserve">Clinica Médica Fernando Antonio Blandi Eireli </t>
  </si>
  <si>
    <t>Mistretta Raghi Serviços Médicos Eireli</t>
  </si>
  <si>
    <t>Siromed Prestação de Serviços Médicos Ltda.</t>
  </si>
  <si>
    <t>07.262.333/0001-38</t>
  </si>
  <si>
    <t>J. Goncalves Serviços de Saúde Eireli</t>
  </si>
  <si>
    <t>27.193.852/0001-07</t>
  </si>
  <si>
    <t>Lara Ataide Heyden &amp; Cia Ltda</t>
  </si>
  <si>
    <t>34.486.169/0001-15</t>
  </si>
  <si>
    <t>Coquemala, Nogueira e Wiggers - Serviços Médicos Ltda.</t>
  </si>
  <si>
    <t>23.918.123/0001-01</t>
  </si>
  <si>
    <t>S.M.I Serviços Médicos Itapeva Eireli</t>
  </si>
  <si>
    <t xml:space="preserve"> 09.016.244/0001-37 </t>
  </si>
  <si>
    <t>Clinica Médica e Ondontologia Haidar Ltda.</t>
  </si>
  <si>
    <t>10.343.313/0001-04</t>
  </si>
  <si>
    <t>Med Vecina Serviços Médicos Ltda.</t>
  </si>
  <si>
    <t>10.802.190/0001-14</t>
  </si>
  <si>
    <t>Gasglow - Serviços Medicos Ltda.</t>
  </si>
  <si>
    <t xml:space="preserve">F.T Serviços Médicos </t>
  </si>
  <si>
    <t>Valéria Lucia de Queiroz Moreira Ltda</t>
  </si>
  <si>
    <t>08.012.267/0001-00</t>
  </si>
  <si>
    <t>Prestação de Serviços Médicos especializados de Coordenação de Hospital de Campanha</t>
  </si>
  <si>
    <t>Victor Rodrigo Pacheco Bernardo Eireli</t>
  </si>
  <si>
    <t>27.384.681/0001-95</t>
  </si>
  <si>
    <t>CD2E SERVICOS MEDICOS LTDA</t>
  </si>
  <si>
    <t>39.272.418/0001-33</t>
  </si>
  <si>
    <t>Serviços Médicos - Ambulatório</t>
  </si>
  <si>
    <t>Clinica Integrada de Anestesiologia e Cirurgia Plastica</t>
  </si>
  <si>
    <t xml:space="preserve">Prestação de Serviços Médicos consistentes na Responsabilidade Técnica Especializada em Infectologia.  </t>
  </si>
  <si>
    <t xml:space="preserve">Brasileste Gases Industriais </t>
  </si>
  <si>
    <t>03.643.997/0001-96</t>
  </si>
  <si>
    <t xml:space="preserve">Cilindros </t>
  </si>
  <si>
    <t>Luk Industria e Comércio de Usina Geradoras de Oxigênio</t>
  </si>
  <si>
    <t xml:space="preserve">Gases Medicinais </t>
  </si>
  <si>
    <t xml:space="preserve">Uniformes </t>
  </si>
  <si>
    <t>Lima e Perim Confecções Ltda</t>
  </si>
  <si>
    <t>32.374.111/0001-54</t>
  </si>
  <si>
    <t xml:space="preserve">Confecção de uniformes para funcionários </t>
  </si>
  <si>
    <t>22.677.012/0001-98</t>
  </si>
  <si>
    <t xml:space="preserve">Locação de equipamentos, componetes e acessórios </t>
  </si>
  <si>
    <t>Rescindido</t>
  </si>
  <si>
    <t>POTAL DE FINANÇAS - REF. 04/2021</t>
  </si>
  <si>
    <t>Código</t>
  </si>
  <si>
    <t>UGE</t>
  </si>
  <si>
    <t>Empresa</t>
  </si>
  <si>
    <t>Natureza</t>
  </si>
  <si>
    <t>Grupo</t>
  </si>
  <si>
    <t>Subgrupo</t>
  </si>
  <si>
    <t>Base</t>
  </si>
  <si>
    <t>Proj. Ano</t>
  </si>
  <si>
    <t>Contrato Validado</t>
  </si>
  <si>
    <t>Últ. Parc. Val.</t>
  </si>
  <si>
    <t>Data inclusão</t>
  </si>
  <si>
    <t>Novo</t>
  </si>
  <si>
    <t>Serviço</t>
  </si>
  <si>
    <t>Mês reajuste</t>
  </si>
  <si>
    <t>2019CON13455</t>
  </si>
  <si>
    <t xml:space="preserve">AME Itapeva </t>
  </si>
  <si>
    <t xml:space="preserve">MFF CLINICA MÉDICA EIRELI – ME </t>
  </si>
  <si>
    <t xml:space="preserve">- </t>
  </si>
  <si>
    <t xml:space="preserve">Serviços Médicos </t>
  </si>
  <si>
    <t xml:space="preserve">CIRURGIA GERAL </t>
  </si>
  <si>
    <t>Sim</t>
  </si>
  <si>
    <t>X</t>
  </si>
  <si>
    <t> 27777678000131</t>
  </si>
  <si>
    <t>Prestação de Serviços Médicos na Especialidade de Cirurgia Geral</t>
  </si>
  <si>
    <t>2019CON02994</t>
  </si>
  <si>
    <t>GLASGLOW - SERVIÇOS MÉDICOS LTDA</t>
  </si>
  <si>
    <t xml:space="preserve">Proctologia </t>
  </si>
  <si>
    <t> 09446189000115</t>
  </si>
  <si>
    <t>Prestação de serviços médicos nas especialidades de Proctologia e Infectologia</t>
  </si>
  <si>
    <t>2019CON02996</t>
  </si>
  <si>
    <t>Servymed - Serviços Médicos Ltda</t>
  </si>
  <si>
    <t xml:space="preserve">Otorrinolaringologia </t>
  </si>
  <si>
    <t> 08282979000140</t>
  </si>
  <si>
    <t>Prestação de Serviços Médicos na especialidade de Otorrinolaringologia</t>
  </si>
  <si>
    <t>2019CON03003</t>
  </si>
  <si>
    <t xml:space="preserve">Dermatologia </t>
  </si>
  <si>
    <t> 25053121000122</t>
  </si>
  <si>
    <t>Prestação de serviços médicos na especialidade de Dermatologia</t>
  </si>
  <si>
    <t>2019CON03005</t>
  </si>
  <si>
    <t>FH Ruzafa Junior EIRELI - ME</t>
  </si>
  <si>
    <t xml:space="preserve">Cirurgia Vascular </t>
  </si>
  <si>
    <t> 27959007000191</t>
  </si>
  <si>
    <t>Prestação de serviços médicos na especialidade de Cirurgia Vascular</t>
  </si>
  <si>
    <t>2019CON03006</t>
  </si>
  <si>
    <t>IMPA Serviços Médicos Ltda - ME</t>
  </si>
  <si>
    <t xml:space="preserve">RADIOLOGIA </t>
  </si>
  <si>
    <t> 08338688000126</t>
  </si>
  <si>
    <t>Prestação de serviços médicos na especialidade de Radiologia</t>
  </si>
  <si>
    <t>2019CON03014</t>
  </si>
  <si>
    <t>M.I. de Lima Batista Vieira da Cruz Consultório - ME</t>
  </si>
  <si>
    <t> 21812853000106</t>
  </si>
  <si>
    <t>2019CON03016</t>
  </si>
  <si>
    <t>Clínica Integrada Anest. e Cirurgia Plástica Itapeva Ltda</t>
  </si>
  <si>
    <t xml:space="preserve">Cirurgia Plástica </t>
  </si>
  <si>
    <t> 10348558000116</t>
  </si>
  <si>
    <t>Prestação de serviços médicos na especialidade de Cirurgia Plástica</t>
  </si>
  <si>
    <t>2019CON03017</t>
  </si>
  <si>
    <t>CLINICA MEDICA PANSARDI EIRELI</t>
  </si>
  <si>
    <t xml:space="preserve">Neurologia </t>
  </si>
  <si>
    <t> 09062748000193</t>
  </si>
  <si>
    <t>Prestação de serviços médicos na especialidade de Neurologia Infantil</t>
  </si>
  <si>
    <t>2019CON03019</t>
  </si>
  <si>
    <t>Endomédica - Clínica Médica Ltda ME</t>
  </si>
  <si>
    <t xml:space="preserve">Endocrinologia </t>
  </si>
  <si>
    <t> 10273190000174</t>
  </si>
  <si>
    <t>Prestação de serviços médicos na especialidade de Endocrinologia</t>
  </si>
  <si>
    <t>2019CON03022</t>
  </si>
  <si>
    <t>AACN - Serviços Médicos LTDA</t>
  </si>
  <si>
    <t xml:space="preserve">Cardiologia </t>
  </si>
  <si>
    <t> 23439331000128</t>
  </si>
  <si>
    <t>Prestação de Serviços Médicos na especialidade de Cardiologia</t>
  </si>
  <si>
    <t>2019CON03023</t>
  </si>
  <si>
    <t>Nephron Clínica Médica Ltda</t>
  </si>
  <si>
    <t xml:space="preserve">NEFROLOGIA </t>
  </si>
  <si>
    <t> 09558475000172</t>
  </si>
  <si>
    <t>Prestação de Serviços Médicos na especialidade de Nefrologia</t>
  </si>
  <si>
    <t>2019CON03025</t>
  </si>
  <si>
    <t>ESAMI - SERVIÇOS DE SAÚDE LTDA</t>
  </si>
  <si>
    <t> 06373184000111</t>
  </si>
  <si>
    <t>Prestação de Serviços Médicos na especialidade de Radiologia e de serviços não médicos na especialidade de Fonoaudiologia</t>
  </si>
  <si>
    <t>2019CON03026</t>
  </si>
  <si>
    <t>MIRANDA &amp; SADOCCO LTDA</t>
  </si>
  <si>
    <t> 13604808000120</t>
  </si>
  <si>
    <t>2019CON03031</t>
  </si>
  <si>
    <t>E-PEOPLE SOLUCOES LTDA </t>
  </si>
  <si>
    <t xml:space="preserve">Informatica </t>
  </si>
  <si>
    <t xml:space="preserve">Software </t>
  </si>
  <si>
    <t> 03693940000100</t>
  </si>
  <si>
    <t>2019CON03035</t>
  </si>
  <si>
    <t>Esterimed - Esterilização de Material Médico Hospitalar Ltda</t>
  </si>
  <si>
    <t xml:space="preserve">Esterilização </t>
  </si>
  <si>
    <t> 62094503000120</t>
  </si>
  <si>
    <t>2019CON03045</t>
  </si>
  <si>
    <t>TOKIO MARINE SEGURADORA S.A.</t>
  </si>
  <si>
    <t xml:space="preserve">Outros </t>
  </si>
  <si>
    <t xml:space="preserve">Seguro de Vida </t>
  </si>
  <si>
    <t> 33164021000100</t>
  </si>
  <si>
    <t>SEGURO DE VIDA EM GRUPO</t>
  </si>
  <si>
    <t>2019CON03053</t>
  </si>
  <si>
    <t xml:space="preserve">PR Telecon </t>
  </si>
  <si>
    <t xml:space="preserve">Link de internet </t>
  </si>
  <si>
    <t> 09054075000120</t>
  </si>
  <si>
    <t>2019CON03055</t>
  </si>
  <si>
    <t>Elevadores Otis Ltda</t>
  </si>
  <si>
    <t xml:space="preserve">Manutenção </t>
  </si>
  <si>
    <t xml:space="preserve">Equipamentos </t>
  </si>
  <si>
    <t> 29739737004108</t>
  </si>
  <si>
    <t>2019CON03057</t>
  </si>
  <si>
    <t xml:space="preserve">Zuliani Serviços Médicos Ltda-ME </t>
  </si>
  <si>
    <t xml:space="preserve">Alergologia </t>
  </si>
  <si>
    <t> 10189194000179</t>
  </si>
  <si>
    <t>Prestação de serviços médicos nas especialidade de Alergologia/Imunologia</t>
  </si>
  <si>
    <t>2019CON03062</t>
  </si>
  <si>
    <t>B. C. da Fonseca Serviços Médicos Ltda</t>
  </si>
  <si>
    <t xml:space="preserve">Ultrassonografia </t>
  </si>
  <si>
    <t> 19533168000190</t>
  </si>
  <si>
    <t>Prestação de serviços médicos na especialidade de Ultrassonografia</t>
  </si>
  <si>
    <t>2019CON03063</t>
  </si>
  <si>
    <t>ARTE ET LABORE ATIVIDADES MÉDICAS</t>
  </si>
  <si>
    <t> 30580398000143</t>
  </si>
  <si>
    <t>Prestação de Serviços Médicos na especialidade de Dermatologia</t>
  </si>
  <si>
    <t>2020CON01237</t>
  </si>
  <si>
    <t>Hidroquimica - Laboratório e Serviços de Controle de Qualidade de Aguas Ltda - ME</t>
  </si>
  <si>
    <t xml:space="preserve">Controle de Qualidade </t>
  </si>
  <si>
    <t> 10613946000187</t>
  </si>
  <si>
    <t>Testes e análises técnicas</t>
  </si>
  <si>
    <t>2020CON01234</t>
  </si>
  <si>
    <t>MOTTANET TI SERV DE TECNOLOGIA DA INFORMACAO LTDA</t>
  </si>
  <si>
    <t> 08832050000147</t>
  </si>
  <si>
    <t>2020CON01189</t>
  </si>
  <si>
    <t>Technolaser Cartuchos Ltda Me</t>
  </si>
  <si>
    <t xml:space="preserve">Aluguel </t>
  </si>
  <si>
    <t xml:space="preserve">Pessoa Juridica </t>
  </si>
  <si>
    <t> 05978864000104</t>
  </si>
  <si>
    <t>2020CON00982</t>
  </si>
  <si>
    <t>SOFTMATIC SISTEMAS AUTOMATICOS DE INFORMATICA LTDA</t>
  </si>
  <si>
    <t> 58119371000177</t>
  </si>
  <si>
    <t>Software Folha de Pagamento.</t>
  </si>
  <si>
    <t>2020CON00809</t>
  </si>
  <si>
    <t>UNIMED SUDOESTE PAULISTA COOPERATIVA DE TRABALHO MÉDICO</t>
  </si>
  <si>
    <t xml:space="preserve">Lavanderia </t>
  </si>
  <si>
    <t> 66916305000580</t>
  </si>
  <si>
    <t>Prestação de serviços de lavanderia.</t>
  </si>
  <si>
    <t>2020CON00800</t>
  </si>
  <si>
    <t>Yukiko Fugihara</t>
  </si>
  <si>
    <t> 26162128000145</t>
  </si>
  <si>
    <t>Prestação de serviço, licenciamento, fornecimento e permissão de uso do sistema de ponto digital.</t>
  </si>
  <si>
    <t>2020CON00805</t>
  </si>
  <si>
    <t xml:space="preserve">Heitor Anderson Prestes de Oliveira Itabera </t>
  </si>
  <si>
    <t xml:space="preserve">Ginecologia </t>
  </si>
  <si>
    <t> 05385008000137</t>
  </si>
  <si>
    <t>Prestação de Serviços Médicos em Ginecologia</t>
  </si>
  <si>
    <t>2020CON00806</t>
  </si>
  <si>
    <t>DUARTE &amp; DUARTE SERVIÇOS MEDICOS LTDA</t>
  </si>
  <si>
    <t xml:space="preserve">Oftalmologia </t>
  </si>
  <si>
    <t> 29397086000110</t>
  </si>
  <si>
    <t>Prestação de Serviços Médicos em Oftalmologia.</t>
  </si>
  <si>
    <t>2020CON02846</t>
  </si>
  <si>
    <t> 04069709000102</t>
  </si>
  <si>
    <t>LICENÇA DE USO DA PLATAFORMA</t>
  </si>
  <si>
    <t>2020CON02847</t>
  </si>
  <si>
    <t>GLAUCIO YASSUMOTO &amp; CIA LTDA</t>
  </si>
  <si>
    <t> 12338040000127</t>
  </si>
  <si>
    <t>2020CON02851</t>
  </si>
  <si>
    <t>ORTOCLÍNICA ORTOPEDIA LTDA</t>
  </si>
  <si>
    <t xml:space="preserve">Ortopedia </t>
  </si>
  <si>
    <t> 14206584000160</t>
  </si>
  <si>
    <t>2020CON02639</t>
  </si>
  <si>
    <t xml:space="preserve">MARCELA BALDO SEIXLACK E CIA LTDA </t>
  </si>
  <si>
    <t> 32987247000130</t>
  </si>
  <si>
    <t>Prestação de serviços médicos nas especialidades de Dermatologia.</t>
  </si>
  <si>
    <t>2020CON02640</t>
  </si>
  <si>
    <t>R.R. FERREIRA CONTABILIDADE EIRELI</t>
  </si>
  <si>
    <t xml:space="preserve">Consultoria </t>
  </si>
  <si>
    <t xml:space="preserve">Consultoria em Administração </t>
  </si>
  <si>
    <t> 14977378000154</t>
  </si>
  <si>
    <t>SERVIÇO DE CONSULTORIA CONTÁBIL.</t>
  </si>
  <si>
    <t>2020CON02641</t>
  </si>
  <si>
    <t xml:space="preserve">MCA PRODUTORA E LOCADORA PARA EVENTOS LTDA </t>
  </si>
  <si>
    <t> 06936265000182</t>
  </si>
  <si>
    <t>SERVIÇO DE LOCAÇÃO DE TENDA</t>
  </si>
  <si>
    <t>2020CON02642</t>
  </si>
  <si>
    <t> 32396642000148</t>
  </si>
  <si>
    <t>ALUGUEL DE APARELHOS OFTALMOLOGICOS</t>
  </si>
  <si>
    <t>2020CON01557</t>
  </si>
  <si>
    <t>CIENLAB ANALISES CLINICAS LTDA</t>
  </si>
  <si>
    <t xml:space="preserve">Exames Laboratoriais </t>
  </si>
  <si>
    <t> 21147495000156</t>
  </si>
  <si>
    <t>SERVIÇOS DE LABORATÓRIO DE ANALISES CLINICAS E PATOLÓGICAS</t>
  </si>
  <si>
    <t>2020CON01558</t>
  </si>
  <si>
    <t>PLANISA TECH CONSULTORIA E DESENVOLVIMENTO LTDA</t>
  </si>
  <si>
    <t> 27220921000116</t>
  </si>
  <si>
    <t>SERVIÇO DE ASSESSORIA E CONSULTORIA</t>
  </si>
  <si>
    <t>2020CON02268</t>
  </si>
  <si>
    <t>ALBERNAZ ARRITMIAS CARDÍACAS EIRELI - ME</t>
  </si>
  <si>
    <t> 24069807000149</t>
  </si>
  <si>
    <t>Prestação de serviços médicos em cardiologia.</t>
  </si>
  <si>
    <t>2020CON03534</t>
  </si>
  <si>
    <t>MISTRETTA RAGHI SERVIÇOS MÉDICOS EIRELI</t>
  </si>
  <si>
    <t xml:space="preserve">Urologia </t>
  </si>
  <si>
    <t> 14761398000193</t>
  </si>
  <si>
    <t>Prestação de serviços médicos na especialidade de Urologia</t>
  </si>
  <si>
    <t>2020CON03565</t>
  </si>
  <si>
    <t>HDI SEGUROS S.A</t>
  </si>
  <si>
    <t xml:space="preserve">Seguro </t>
  </si>
  <si>
    <t> 29980158000157</t>
  </si>
  <si>
    <t>Apólice de seguro do Arquivo</t>
  </si>
  <si>
    <t>2020CON03219</t>
  </si>
  <si>
    <t>THALES SERVIÇOS MÉDICOS</t>
  </si>
  <si>
    <t> 39468099000196</t>
  </si>
  <si>
    <t>SERVIÇOS MEDICOS</t>
  </si>
  <si>
    <t>2020CON03220</t>
  </si>
  <si>
    <t>RODRIGUES E ROSSETO SOCIEDADE DE ADVOGADOS</t>
  </si>
  <si>
    <t xml:space="preserve">Assessoria </t>
  </si>
  <si>
    <t xml:space="preserve">Técnica </t>
  </si>
  <si>
    <t> 08999057000158</t>
  </si>
  <si>
    <t>SERVIÇOS JURIDICOS</t>
  </si>
  <si>
    <t>2021CON00315</t>
  </si>
  <si>
    <t>Endovalle Atendimento Hospitalar Eireli</t>
  </si>
  <si>
    <t> 39875659000127</t>
  </si>
  <si>
    <t>Prestação de Serviços Médicos nas especialidades de Endocrinologia e Endocrinologia Infantil</t>
  </si>
  <si>
    <t>2021CON00316</t>
  </si>
  <si>
    <t>Mario Gilson de Souza</t>
  </si>
  <si>
    <t xml:space="preserve">Vigilância </t>
  </si>
  <si>
    <t> 40117270000100</t>
  </si>
  <si>
    <t>Prestação de serviço de monitoramento eletrônico, através de sistema de alarme</t>
  </si>
  <si>
    <t>2021CON00318</t>
  </si>
  <si>
    <t>TELEPARTS TELECOMUNICAÇÕES SOROCABA LTDA</t>
  </si>
  <si>
    <t> 02960232000117</t>
  </si>
  <si>
    <t>2021CON00581</t>
  </si>
  <si>
    <t>MEDICALNEURO SERVIÇOS MÉDICOS EIRELI</t>
  </si>
  <si>
    <t xml:space="preserve">Neurocirurgia </t>
  </si>
  <si>
    <t> 34283361000104</t>
  </si>
  <si>
    <t>neurocirgiao</t>
  </si>
  <si>
    <t>2021CON00582</t>
  </si>
  <si>
    <t>BRUMED CONSULTÓRIO MÉDICO LTDA EPP</t>
  </si>
  <si>
    <t xml:space="preserve">Serviços Administrativo </t>
  </si>
  <si>
    <t> 04902701000177</t>
  </si>
  <si>
    <t>Medicina do Trabalho</t>
  </si>
  <si>
    <t>2021CON00928</t>
  </si>
  <si>
    <t>SALUTEM SOLUCOES TECNOLOGICAS LTDA</t>
  </si>
  <si>
    <t> 29582037000157</t>
  </si>
  <si>
    <t>Prestação dos Serviços de Fornecimento de Software de gestão hospitalar</t>
  </si>
  <si>
    <t>2021CON01129</t>
  </si>
  <si>
    <t>A.C.T. - SERVIÇOS MÉDICOS ITAPEVA EIRELI</t>
  </si>
  <si>
    <t xml:space="preserve">Hospital de Campanha </t>
  </si>
  <si>
    <t xml:space="preserve">COVID-19 </t>
  </si>
  <si>
    <t> 09076663000164</t>
  </si>
  <si>
    <t>Prestação de Serviços Médicos a ser definido pela Coordenação Médica. (Plantonista)</t>
  </si>
  <si>
    <t>2021CON01130</t>
  </si>
  <si>
    <t>Prestação de Serviços Médicos a ser definido pela Coordenação Médica (Plantonista)</t>
  </si>
  <si>
    <t>2021CON01131</t>
  </si>
  <si>
    <t>CECÍLIA MARIN PADILHA MACHADO - EIRELI</t>
  </si>
  <si>
    <t> 34776101000170</t>
  </si>
  <si>
    <t>2021CON01132</t>
  </si>
  <si>
    <t>Prestação de Serviços Médicos a ser definido pela Coordenação Médica (Plantonista).</t>
  </si>
  <si>
    <t>2021CON01135</t>
  </si>
  <si>
    <t>2021CON01136</t>
  </si>
  <si>
    <t>CLÍNICA MÉDICA FERNANDO ANTONIO BLANDI EIRELI</t>
  </si>
  <si>
    <t> 18913544000100</t>
  </si>
  <si>
    <t>2021CON01138</t>
  </si>
  <si>
    <t>J. GONÇALVES SERVIÇOS DE SAÚDE EIRELI</t>
  </si>
  <si>
    <t> 27193852000107</t>
  </si>
  <si>
    <t>2021CON01139</t>
  </si>
  <si>
    <t>LARA ATAIDE HEYDEN &amp; CIA LTDA</t>
  </si>
  <si>
    <t> 34486169000115</t>
  </si>
  <si>
    <t>2021CON01141</t>
  </si>
  <si>
    <t>S.M.I - SERVIÇOS MÉDICOS ITAPEVA EIRELI</t>
  </si>
  <si>
    <t> 09016244000137</t>
  </si>
  <si>
    <t>2021CON01142</t>
  </si>
  <si>
    <t>CLÍNICA MÉDICA E ODONTOLÓGICA HAIDAR LTDA</t>
  </si>
  <si>
    <t> 10343313000104</t>
  </si>
  <si>
    <t>2021CON01144</t>
  </si>
  <si>
    <t>VICTOR RODRIGO PACHECO BERNARDO EIRELI</t>
  </si>
  <si>
    <t> 27384681000195</t>
  </si>
  <si>
    <t>2021CON01145</t>
  </si>
  <si>
    <t>VALÉRIA LÚCIA DE QUEIROZ MOREIRA LTDA</t>
  </si>
  <si>
    <t> 08012267000100</t>
  </si>
  <si>
    <t>Prestação de Serviços Especializados de Coordenação de Hospital de Campanha.</t>
  </si>
  <si>
    <t>2021CON01147</t>
  </si>
  <si>
    <t>2021CON01149</t>
  </si>
  <si>
    <t>BRASILESTE GASES INDUSTRIAIS LTDA</t>
  </si>
  <si>
    <t> 03643997000196</t>
  </si>
  <si>
    <t>Prestação de serviços de Cilindros</t>
  </si>
  <si>
    <t>2021CON01150</t>
  </si>
  <si>
    <t>BANCO DE SANGUE DE OURINHOS LTDA</t>
  </si>
  <si>
    <t> 03344498000106</t>
  </si>
  <si>
    <t>Prestação de serviços de Hemoterapia Unificado</t>
  </si>
  <si>
    <t>2021CON01151</t>
  </si>
  <si>
    <t>LIMA &amp; PERIM CONFECÇÕES LTDA</t>
  </si>
  <si>
    <t> 32374111000154</t>
  </si>
  <si>
    <t>Confecção de uniformes para funcionários</t>
  </si>
  <si>
    <t>2021CON01152</t>
  </si>
  <si>
    <t>LUK IND. E COM. DE USINAS GERADORAS DE OXIGÊNIO LTDA</t>
  </si>
  <si>
    <t> 22677012000198</t>
  </si>
  <si>
    <t>Locação de equipamentos, componentes e acessórios</t>
  </si>
  <si>
    <t>2021CON01153</t>
  </si>
  <si>
    <t>LOCALMED DIAGNÓSTICOS MÉDICOS LTDA</t>
  </si>
  <si>
    <t> 11510215000179</t>
  </si>
  <si>
    <t>Analise e elaboração de laudos médicos na especialidade de telerradiologia</t>
  </si>
  <si>
    <t>2021CON01143</t>
  </si>
  <si>
    <t>F.T. SERVIÇOS MÉDICOS</t>
  </si>
  <si>
    <t> 08827942000150</t>
  </si>
  <si>
    <t>2021CON01146</t>
  </si>
  <si>
    <t>Prestação de Serviços Médicos consistentes na responsabilidade técnica especializada em Infectologia (CCIH).</t>
  </si>
  <si>
    <t>2021CON01186</t>
  </si>
  <si>
    <t>MED VECINA SERVIÇOS MÉDICOS LTDA</t>
  </si>
  <si>
    <t> 10802190000114</t>
  </si>
  <si>
    <t>2021CON00317</t>
  </si>
  <si>
    <t>ACS AUDITORIA E CONSULTORIA CONTÁBIL LTDA</t>
  </si>
  <si>
    <t xml:space="preserve">Auditoria contábil </t>
  </si>
  <si>
    <t> 10883685000115</t>
  </si>
  <si>
    <t>SERVIÇO DE AUDITORIA E CONSULTORIA CONTABIL</t>
  </si>
  <si>
    <t>2020CON00311</t>
  </si>
  <si>
    <t>SISPACK MEDICAL LTDA.</t>
  </si>
  <si>
    <t xml:space="preserve">Comodato </t>
  </si>
  <si>
    <t> 54565478000198</t>
  </si>
  <si>
    <t>2019CON03044</t>
  </si>
  <si>
    <t>SAPRA LANDAUER SERVICO DE ASSESSORIA E PROTECAO RADIOLOGICA LTDA.</t>
  </si>
  <si>
    <t xml:space="preserve">Dosimetria </t>
  </si>
  <si>
    <t> 50429810000136</t>
  </si>
  <si>
    <t>Serviços de Assessoria e monitoração pessoal por dosímetros</t>
  </si>
  <si>
    <t>2020CON03218</t>
  </si>
  <si>
    <t>RAFC SERVIÇOS MÉDICOS</t>
  </si>
  <si>
    <t> 24681635000160</t>
  </si>
  <si>
    <t>2019CON03050</t>
  </si>
  <si>
    <t>Consultorio Neurologico de Itapeva SS LTDA</t>
  </si>
  <si>
    <t> 05414006000129</t>
  </si>
  <si>
    <t>Prestação de serviços médicos na especialidade de Neurologia</t>
  </si>
  <si>
    <t>2020CON02637</t>
  </si>
  <si>
    <t xml:space="preserve">Clínica Médica </t>
  </si>
  <si>
    <t>Prestação de serviços médicos nas especialidades em Cirurgia Geral</t>
  </si>
  <si>
    <t>2019CON03011</t>
  </si>
  <si>
    <t>Laudo Schultz Junior - Eireli</t>
  </si>
  <si>
    <t> 26084937000186</t>
  </si>
  <si>
    <t>Prestação de serviços médicos na especialidade de Ortopedia</t>
  </si>
  <si>
    <t>2021CON01140</t>
  </si>
  <si>
    <t>COQUEMALA, NOGUEIRA E WIGGERS - SERVIÇOS MÉDICOS LTDA</t>
  </si>
  <si>
    <t> 23918123000101</t>
  </si>
  <si>
    <t>2019CON03008</t>
  </si>
  <si>
    <t>Prestação de serviços médicos nas especialidades de Ortopedia e Pneumologia</t>
  </si>
  <si>
    <t>2020CON02848</t>
  </si>
  <si>
    <t>LGA SERVIÇOS MEDICOS S/S LTDA</t>
  </si>
  <si>
    <t> 28110950000198</t>
  </si>
  <si>
    <t>2019CON03024</t>
  </si>
  <si>
    <t>ASO - Medicina Ocupacional LTDA</t>
  </si>
  <si>
    <t> 05746445000139</t>
  </si>
  <si>
    <t>Prestação de Serviços Médicos nas especialidades de Mastologia e Urologia</t>
  </si>
  <si>
    <t>2020CON02262</t>
  </si>
  <si>
    <t>Prestação de serviços médicos em oftalmologia.</t>
  </si>
  <si>
    <t>2021CON00214</t>
  </si>
  <si>
    <t>Clínica Médica e Neurologia Vieira Ltda</t>
  </si>
  <si>
    <t> 13950454000175</t>
  </si>
  <si>
    <t>2021CON01160</t>
  </si>
  <si>
    <t>CD2E SERVIÇOS MÉDICOS LTDA</t>
  </si>
  <si>
    <t> 39272418000193</t>
  </si>
  <si>
    <t>Prestação de Serviços Médico a ser definido pela Coordenação Médica (Plantonista)</t>
  </si>
  <si>
    <t>2021CON01134</t>
  </si>
  <si>
    <t>GAIIA SERVIÇOS MÉDICOS LTDA</t>
  </si>
  <si>
    <t> 11858838000137</t>
  </si>
  <si>
    <t>2021CON01154</t>
  </si>
  <si>
    <t>WEBBY TELECOM LTDA</t>
  </si>
  <si>
    <t> 19534139000143</t>
  </si>
  <si>
    <t>Prestação de Serviços de Comunicação Multimídia</t>
  </si>
  <si>
    <t>2019CON03004</t>
  </si>
  <si>
    <t>Nogueira e Ferreira Serviços Médicos LTDA ME</t>
  </si>
  <si>
    <t xml:space="preserve">Gastroenterologia </t>
  </si>
  <si>
    <t> 10390398000173</t>
  </si>
  <si>
    <t>Prestação de serviços médicos nas especialidades de Gastroenterologia e Reumatologia</t>
  </si>
  <si>
    <t>2021CON01137</t>
  </si>
  <si>
    <t>SIROMED PRESTAÇÃO DE SERVIÇOS MÉDICOS LTDA</t>
  </si>
  <si>
    <t> 07262333000138</t>
  </si>
  <si>
    <t>2020CON00804</t>
  </si>
  <si>
    <t>Ginecologia e Obstetricia Itapeva S S Ltda</t>
  </si>
  <si>
    <t> 09625777000116</t>
  </si>
  <si>
    <t>Prestação de Serviços Médicos em Ginecologia e Obstetricia.</t>
  </si>
  <si>
    <t>2019CON13130</t>
  </si>
  <si>
    <t>Bruno Holtz Marinho – EIRELI</t>
  </si>
  <si>
    <t> 33191027000168</t>
  </si>
  <si>
    <t>Prestação de Serviços Médicos na especialidade de Oftalmologia</t>
  </si>
  <si>
    <t>2019CON03034</t>
  </si>
  <si>
    <t>Neylor Cecchi</t>
  </si>
  <si>
    <t xml:space="preserve">Pessoa Fisica </t>
  </si>
  <si>
    <t> 03714114831</t>
  </si>
  <si>
    <t>2020CON02269</t>
  </si>
  <si>
    <t>Apólice de seguro do prédio.</t>
  </si>
  <si>
    <t>2020CON01008</t>
  </si>
  <si>
    <t>Cintia Albuquerque Zambianco</t>
  </si>
  <si>
    <t> 36997142000112</t>
  </si>
  <si>
    <t>Prestação serviços médicos em Matriciamento.</t>
  </si>
  <si>
    <t>2019CON03029</t>
  </si>
  <si>
    <t>CHEIRO VERDE COMERCIO DE MATERIAL RECICLAVEL AMBIENTAL LTDA - EPP</t>
  </si>
  <si>
    <t xml:space="preserve">Transportes </t>
  </si>
  <si>
    <t xml:space="preserve">Materiais </t>
  </si>
  <si>
    <t> 06003515000121</t>
  </si>
  <si>
    <t xml:space="preserve">Total </t>
  </si>
  <si>
    <t xml:space="preserve">Wareline Do Brasil Desenv </t>
  </si>
  <si>
    <t>Softmatic Sist Autom De Informatica Ltda</t>
  </si>
  <si>
    <t>Bionexo Do Brasil Solucoes Digitais Eireli</t>
  </si>
  <si>
    <t>Salutem Solucoes Tecnologigas Ltda</t>
  </si>
  <si>
    <t>Mario Gilson De Souza</t>
  </si>
  <si>
    <t>E People Solucoes Ltda</t>
  </si>
  <si>
    <t>Sapra Landauer Serv E Acess E Prot Radiol Ltda</t>
  </si>
  <si>
    <t xml:space="preserve">Unimed Sudoeste Paulista Coop. De Trabalho Medico </t>
  </si>
  <si>
    <t>Esterimed Esterilizacao E Com De Mat Medico E Hosp</t>
  </si>
  <si>
    <t>Planisa Tech Consultoria</t>
  </si>
  <si>
    <t xml:space="preserve">Acs Auditoria E Consultoria Contabil </t>
  </si>
  <si>
    <t>R R Ferreira Contabilidade Eireli Epp</t>
  </si>
  <si>
    <t>Rodrigues E Rosseto Sociedade De Advogados</t>
  </si>
  <si>
    <t>Neylor Cecchi (Ivo Vaz)</t>
  </si>
  <si>
    <t>Sispack Medical Ltda</t>
  </si>
  <si>
    <t>Mca Produtora E Locadora Para Eventos Ltda</t>
  </si>
  <si>
    <t>Cheiro Verde Com De Mat Reciclavel Ambiental Ltda</t>
  </si>
  <si>
    <t>Cienlab Analises Clinicas</t>
  </si>
  <si>
    <t>J C Comunicacao Multimidia Eireli</t>
  </si>
  <si>
    <t>Mottanet Ti Serv De Tecnologia Da Informação</t>
  </si>
  <si>
    <t xml:space="preserve">Hdi Seguros </t>
  </si>
  <si>
    <t>Brumed Consultorio Medico Ltda Epp</t>
  </si>
  <si>
    <t>Teleparts Telecomunicacoes Sorocaba Ltda</t>
  </si>
  <si>
    <t>AMBULATÓRIO</t>
  </si>
  <si>
    <t>HOSPITAL</t>
  </si>
  <si>
    <t>Locaweb Servs De Internet SS</t>
  </si>
  <si>
    <t>MAIO</t>
  </si>
  <si>
    <t>Nepfron Clinica Médica Ltda</t>
  </si>
  <si>
    <t>Webby</t>
  </si>
  <si>
    <t>JUNHO</t>
  </si>
  <si>
    <t>JULHO</t>
  </si>
  <si>
    <t>AGOSTO</t>
  </si>
  <si>
    <t>SETEMBRO</t>
  </si>
  <si>
    <t>OUTUBRO</t>
  </si>
  <si>
    <t>NOVEMBRO</t>
  </si>
  <si>
    <t>DEZEMBRO</t>
  </si>
  <si>
    <t>***</t>
  </si>
  <si>
    <t>PR Telecomunicacoes E Informatica Eireli Me</t>
  </si>
  <si>
    <t>Tokio Marine Seguradora Sa (SEGURO DE VIDA EM GRUPO)</t>
  </si>
  <si>
    <t>Tokio Marine Seguradora Sa (Apólice de seguro do prédio.)</t>
  </si>
</sst>
</file>

<file path=xl/styles.xml><?xml version="1.0" encoding="utf-8"?>
<styleSheet xmlns="http://schemas.openxmlformats.org/spreadsheetml/2006/main">
  <numFmts count="4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Arial"/>
      <family val="2"/>
    </font>
    <font>
      <b/>
      <u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3" fontId="7" fillId="0" borderId="0" xfId="5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44" fontId="5" fillId="0" borderId="0" xfId="0" applyNumberFormat="1" applyFont="1" applyAlignment="1">
      <alignment vertical="center"/>
    </xf>
    <xf numFmtId="44" fontId="8" fillId="0" borderId="0" xfId="0" applyNumberFormat="1" applyFont="1" applyFill="1" applyBorder="1" applyAlignment="1">
      <alignment vertical="center" wrapText="1"/>
    </xf>
    <xf numFmtId="44" fontId="9" fillId="0" borderId="0" xfId="0" applyNumberFormat="1" applyFont="1" applyFill="1" applyBorder="1" applyAlignment="1">
      <alignment vertical="center" wrapText="1"/>
    </xf>
    <xf numFmtId="44" fontId="8" fillId="0" borderId="0" xfId="0" applyNumberFormat="1" applyFont="1" applyFill="1" applyBorder="1" applyAlignment="1">
      <alignment horizontal="center" vertical="center" wrapText="1"/>
    </xf>
    <xf numFmtId="44" fontId="8" fillId="0" borderId="0" xfId="5" applyNumberFormat="1" applyFont="1" applyFill="1" applyBorder="1" applyAlignment="1">
      <alignment vertical="center"/>
    </xf>
    <xf numFmtId="44" fontId="8" fillId="0" borderId="0" xfId="0" applyNumberFormat="1" applyFont="1" applyFill="1" applyBorder="1" applyAlignment="1">
      <alignment horizontal="center" vertical="center"/>
    </xf>
    <xf numFmtId="44" fontId="8" fillId="0" borderId="0" xfId="0" applyNumberFormat="1" applyFont="1" applyAlignment="1">
      <alignment vertical="center"/>
    </xf>
    <xf numFmtId="0" fontId="4" fillId="2" borderId="0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22" fontId="4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4" fontId="9" fillId="0" borderId="0" xfId="1" applyFont="1" applyAlignment="1">
      <alignment horizontal="left" vertical="center"/>
    </xf>
    <xf numFmtId="44" fontId="9" fillId="0" borderId="0" xfId="0" applyNumberFormat="1" applyFont="1" applyAlignment="1">
      <alignment horizontal="left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3" applyFont="1" applyFill="1" applyAlignment="1">
      <alignment horizontal="left" vertical="center"/>
    </xf>
    <xf numFmtId="164" fontId="10" fillId="0" borderId="0" xfId="1" applyFont="1" applyFill="1" applyAlignment="1">
      <alignment horizontal="left" vertical="center"/>
    </xf>
    <xf numFmtId="44" fontId="10" fillId="0" borderId="0" xfId="3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3" fontId="9" fillId="0" borderId="0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3" fontId="8" fillId="0" borderId="0" xfId="0" applyNumberFormat="1" applyFont="1" applyFill="1" applyBorder="1" applyAlignment="1">
      <alignment horizontal="left" vertical="center"/>
    </xf>
    <xf numFmtId="0" fontId="11" fillId="3" borderId="9" xfId="0" applyNumberFormat="1" applyFont="1" applyFill="1" applyBorder="1" applyAlignment="1">
      <alignment horizontal="center" vertical="center" wrapText="1"/>
    </xf>
    <xf numFmtId="164" fontId="11" fillId="3" borderId="9" xfId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44" fontId="8" fillId="4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left" vertical="center" wrapText="1"/>
    </xf>
    <xf numFmtId="164" fontId="10" fillId="0" borderId="9" xfId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vertical="center" wrapText="1"/>
    </xf>
    <xf numFmtId="0" fontId="9" fillId="4" borderId="9" xfId="0" applyNumberFormat="1" applyFont="1" applyFill="1" applyBorder="1" applyAlignment="1">
      <alignment horizontal="left" vertical="center" wrapText="1"/>
    </xf>
    <xf numFmtId="43" fontId="9" fillId="4" borderId="9" xfId="0" applyNumberFormat="1" applyFont="1" applyFill="1" applyBorder="1" applyAlignment="1">
      <alignment horizontal="left" vertical="center" wrapText="1"/>
    </xf>
    <xf numFmtId="44" fontId="8" fillId="4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44" fontId="8" fillId="4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3" fontId="10" fillId="0" borderId="9" xfId="0" applyNumberFormat="1" applyFont="1" applyFill="1" applyBorder="1" applyAlignment="1">
      <alignment horizontal="left" vertical="center"/>
    </xf>
    <xf numFmtId="43" fontId="9" fillId="0" borderId="9" xfId="0" applyNumberFormat="1" applyFont="1" applyFill="1" applyBorder="1" applyAlignment="1">
      <alignment horizontal="left" vertical="center"/>
    </xf>
    <xf numFmtId="164" fontId="9" fillId="0" borderId="9" xfId="1" applyFont="1" applyFill="1" applyBorder="1" applyAlignment="1">
      <alignment horizontal="left" vertical="center" wrapText="1"/>
    </xf>
    <xf numFmtId="165" fontId="10" fillId="0" borderId="9" xfId="0" applyNumberFormat="1" applyFont="1" applyFill="1" applyBorder="1" applyAlignment="1">
      <alignment vertical="center" wrapText="1"/>
    </xf>
    <xf numFmtId="43" fontId="10" fillId="0" borderId="9" xfId="0" applyNumberFormat="1" applyFont="1" applyFill="1" applyBorder="1" applyAlignment="1">
      <alignment horizontal="center" vertical="center"/>
    </xf>
    <xf numFmtId="43" fontId="9" fillId="0" borderId="9" xfId="0" applyNumberFormat="1" applyFont="1" applyFill="1" applyBorder="1" applyAlignment="1">
      <alignment horizontal="center" vertical="center"/>
    </xf>
    <xf numFmtId="164" fontId="10" fillId="0" borderId="9" xfId="1" applyFont="1" applyFill="1" applyBorder="1" applyAlignment="1">
      <alignment horizontal="left" vertical="center"/>
    </xf>
    <xf numFmtId="0" fontId="9" fillId="4" borderId="9" xfId="0" applyNumberFormat="1" applyFont="1" applyFill="1" applyBorder="1" applyAlignment="1">
      <alignment horizontal="left" vertical="center"/>
    </xf>
    <xf numFmtId="43" fontId="9" fillId="4" borderId="9" xfId="0" applyNumberFormat="1" applyFont="1" applyFill="1" applyBorder="1" applyAlignment="1">
      <alignment horizontal="left" vertical="center"/>
    </xf>
    <xf numFmtId="0" fontId="10" fillId="2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vertical="center" wrapText="1"/>
    </xf>
    <xf numFmtId="44" fontId="8" fillId="4" borderId="9" xfId="5" applyNumberFormat="1" applyFont="1" applyFill="1" applyBorder="1" applyAlignment="1">
      <alignment vertical="center" wrapText="1"/>
    </xf>
    <xf numFmtId="44" fontId="8" fillId="0" borderId="10" xfId="5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 wrapText="1"/>
    </xf>
    <xf numFmtId="165" fontId="10" fillId="2" borderId="9" xfId="0" applyNumberFormat="1" applyFont="1" applyFill="1" applyBorder="1" applyAlignment="1">
      <alignment horizontal="left" vertical="center" wrapText="1"/>
    </xf>
    <xf numFmtId="43" fontId="9" fillId="2" borderId="9" xfId="0" applyNumberFormat="1" applyFont="1" applyFill="1" applyBorder="1" applyAlignment="1">
      <alignment vertical="center"/>
    </xf>
    <xf numFmtId="165" fontId="9" fillId="4" borderId="9" xfId="0" applyNumberFormat="1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43" fontId="8" fillId="4" borderId="9" xfId="5" applyFont="1" applyFill="1" applyBorder="1" applyAlignment="1">
      <alignment horizontal="left" vertical="center"/>
    </xf>
    <xf numFmtId="165" fontId="10" fillId="0" borderId="9" xfId="0" applyNumberFormat="1" applyFont="1" applyFill="1" applyBorder="1" applyAlignment="1">
      <alignment horizontal="left" vertical="center" wrapText="1"/>
    </xf>
    <xf numFmtId="43" fontId="8" fillId="4" borderId="9" xfId="0" applyNumberFormat="1" applyFont="1" applyFill="1" applyBorder="1" applyAlignment="1">
      <alignment horizontal="left" vertical="center"/>
    </xf>
    <xf numFmtId="44" fontId="8" fillId="0" borderId="10" xfId="0" applyNumberFormat="1" applyFont="1" applyFill="1" applyBorder="1" applyAlignment="1">
      <alignment vertical="center" wrapText="1"/>
    </xf>
    <xf numFmtId="44" fontId="8" fillId="4" borderId="9" xfId="0" applyNumberFormat="1" applyFont="1" applyFill="1" applyBorder="1" applyAlignment="1">
      <alignment vertical="center"/>
    </xf>
    <xf numFmtId="44" fontId="9" fillId="0" borderId="9" xfId="0" applyNumberFormat="1" applyFont="1" applyFill="1" applyBorder="1" applyAlignment="1">
      <alignment vertical="center" wrapText="1"/>
    </xf>
    <xf numFmtId="44" fontId="11" fillId="3" borderId="9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4" fontId="15" fillId="4" borderId="9" xfId="1" applyNumberFormat="1" applyFont="1" applyFill="1" applyBorder="1" applyAlignment="1">
      <alignment vertical="center" wrapText="1"/>
    </xf>
    <xf numFmtId="44" fontId="9" fillId="4" borderId="9" xfId="0" applyNumberFormat="1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43" fontId="9" fillId="2" borderId="0" xfId="0" applyNumberFormat="1" applyFont="1" applyFill="1" applyBorder="1" applyAlignment="1">
      <alignment horizontal="left" vertical="center" wrapText="1"/>
    </xf>
    <xf numFmtId="44" fontId="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 wrapText="1"/>
    </xf>
    <xf numFmtId="164" fontId="4" fillId="0" borderId="0" xfId="1" quotePrefix="1" applyFont="1" applyAlignment="1">
      <alignment horizontal="left" vertical="center"/>
    </xf>
    <xf numFmtId="164" fontId="10" fillId="2" borderId="9" xfId="1" applyFont="1" applyFill="1" applyBorder="1" applyAlignment="1">
      <alignment horizontal="left" vertical="center" wrapText="1"/>
    </xf>
    <xf numFmtId="164" fontId="10" fillId="0" borderId="9" xfId="1" applyFont="1" applyFill="1" applyBorder="1" applyAlignment="1">
      <alignment horizontal="left" vertical="center" wrapText="1"/>
    </xf>
    <xf numFmtId="164" fontId="8" fillId="4" borderId="9" xfId="1" applyFont="1" applyFill="1" applyBorder="1" applyAlignment="1">
      <alignment horizontal="left" vertical="center" wrapText="1"/>
    </xf>
    <xf numFmtId="164" fontId="8" fillId="0" borderId="0" xfId="1" applyFont="1" applyFill="1" applyBorder="1" applyAlignment="1">
      <alignment horizontal="left" vertical="center" wrapText="1"/>
    </xf>
    <xf numFmtId="164" fontId="8" fillId="2" borderId="0" xfId="1" applyFont="1" applyFill="1" applyBorder="1" applyAlignment="1">
      <alignment horizontal="left" vertical="center" wrapText="1"/>
    </xf>
    <xf numFmtId="164" fontId="8" fillId="4" borderId="9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left" vertical="center" wrapText="1"/>
    </xf>
    <xf numFmtId="164" fontId="15" fillId="4" borderId="9" xfId="1" applyFont="1" applyFill="1" applyBorder="1" applyAlignment="1">
      <alignment horizontal="left" vertical="center" wrapText="1"/>
    </xf>
    <xf numFmtId="164" fontId="10" fillId="2" borderId="9" xfId="1" applyFont="1" applyFill="1" applyBorder="1" applyAlignment="1">
      <alignment horizontal="left" vertical="center"/>
    </xf>
    <xf numFmtId="164" fontId="9" fillId="2" borderId="9" xfId="1" applyFont="1" applyFill="1" applyBorder="1" applyAlignment="1">
      <alignment horizontal="left" vertical="center" wrapText="1"/>
    </xf>
    <xf numFmtId="164" fontId="9" fillId="2" borderId="9" xfId="1" applyFont="1" applyFill="1" applyBorder="1" applyAlignment="1">
      <alignment horizontal="left" vertical="center"/>
    </xf>
    <xf numFmtId="164" fontId="8" fillId="0" borderId="0" xfId="1" applyFont="1" applyFill="1" applyBorder="1" applyAlignment="1">
      <alignment horizontal="left" vertical="center"/>
    </xf>
    <xf numFmtId="164" fontId="9" fillId="0" borderId="9" xfId="1" applyFont="1" applyFill="1" applyBorder="1" applyAlignment="1">
      <alignment horizontal="left" vertical="center"/>
    </xf>
    <xf numFmtId="164" fontId="15" fillId="4" borderId="9" xfId="1" applyFont="1" applyFill="1" applyBorder="1" applyAlignment="1">
      <alignment horizontal="left" vertical="center"/>
    </xf>
    <xf numFmtId="164" fontId="4" fillId="0" borderId="0" xfId="1" applyFont="1" applyAlignment="1">
      <alignment horizontal="left" vertical="center"/>
    </xf>
    <xf numFmtId="4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2" borderId="9" xfId="0" applyNumberFormat="1" applyFont="1" applyFill="1" applyBorder="1" applyAlignment="1">
      <alignment horizontal="center" vertical="center"/>
    </xf>
    <xf numFmtId="43" fontId="9" fillId="2" borderId="9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64" fontId="14" fillId="3" borderId="15" xfId="1" applyFont="1" applyFill="1" applyBorder="1" applyAlignment="1">
      <alignment horizontal="center" vertical="center"/>
    </xf>
    <xf numFmtId="164" fontId="14" fillId="3" borderId="16" xfId="1" applyFont="1" applyFill="1" applyBorder="1" applyAlignment="1">
      <alignment horizontal="center" vertical="center"/>
    </xf>
    <xf numFmtId="164" fontId="14" fillId="3" borderId="11" xfId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164" fontId="14" fillId="3" borderId="13" xfId="1" applyFont="1" applyFill="1" applyBorder="1" applyAlignment="1">
      <alignment horizontal="center" vertical="center"/>
    </xf>
    <xf numFmtId="164" fontId="14" fillId="3" borderId="14" xfId="1" applyFont="1" applyFill="1" applyBorder="1" applyAlignment="1">
      <alignment horizontal="center" vertical="center"/>
    </xf>
    <xf numFmtId="0" fontId="11" fillId="3" borderId="15" xfId="5" applyNumberFormat="1" applyFont="1" applyFill="1" applyBorder="1" applyAlignment="1">
      <alignment horizontal="center" vertical="center" wrapText="1"/>
    </xf>
    <xf numFmtId="0" fontId="11" fillId="3" borderId="16" xfId="5" applyNumberFormat="1" applyFont="1" applyFill="1" applyBorder="1" applyAlignment="1">
      <alignment horizontal="center" vertical="center" wrapText="1"/>
    </xf>
    <xf numFmtId="0" fontId="11" fillId="3" borderId="11" xfId="5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8">
    <cellStyle name="Moeda" xfId="1" builtinId="4"/>
    <cellStyle name="Normal" xfId="0" builtinId="0"/>
    <cellStyle name="Normal 2" xfId="2"/>
    <cellStyle name="Normal 2 2 2" xfId="3"/>
    <cellStyle name="Normal 3" xfId="4"/>
    <cellStyle name="Separador de milhares" xfId="5" builtinId="3"/>
    <cellStyle name="Separador de milhares 2" xfId="6"/>
    <cellStyle name="Separador de milhares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1404452</xdr:colOff>
      <xdr:row>5</xdr:row>
      <xdr:rowOff>161925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"/>
          <a:ext cx="1280627" cy="952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57149</xdr:colOff>
      <xdr:row>2</xdr:row>
      <xdr:rowOff>111651</xdr:rowOff>
    </xdr:to>
    <xdr:pic>
      <xdr:nvPicPr>
        <xdr:cNvPr id="2" name="Imagem 2" descr="C:\Users\Natalia\Desktop\Logo 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0599" cy="492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5544"/>
  <sheetViews>
    <sheetView showGridLines="0" tabSelected="1" topLeftCell="A106" zoomScaleSheetLayoutView="80" workbookViewId="0">
      <selection activeCell="I141" sqref="I141"/>
    </sheetView>
  </sheetViews>
  <sheetFormatPr defaultRowHeight="13.5" customHeight="1"/>
  <cols>
    <col min="1" max="1" width="56.7109375" style="6" bestFit="1" customWidth="1"/>
    <col min="2" max="2" width="17.85546875" style="5" hidden="1" customWidth="1"/>
    <col min="3" max="3" width="36.28515625" style="56" hidden="1" customWidth="1"/>
    <col min="4" max="9" width="12.28515625" style="141" customWidth="1"/>
    <col min="10" max="15" width="1.85546875" style="141" customWidth="1"/>
    <col min="16" max="16" width="13.85546875" style="21" bestFit="1" customWidth="1"/>
    <col min="17" max="17" width="28" style="3" customWidth="1"/>
    <col min="18" max="16384" width="9.140625" style="3"/>
  </cols>
  <sheetData>
    <row r="1" spans="1:27" ht="13.5" customHeight="1">
      <c r="F1" s="126" t="s">
        <v>201</v>
      </c>
      <c r="G1" s="126"/>
      <c r="H1" s="126"/>
      <c r="I1" s="126"/>
      <c r="J1" s="126"/>
      <c r="K1" s="126"/>
      <c r="L1" s="126"/>
      <c r="M1" s="126"/>
      <c r="N1" s="126"/>
      <c r="O1" s="126"/>
    </row>
    <row r="2" spans="1:27" ht="13.5" customHeight="1">
      <c r="A2" s="147" t="s">
        <v>172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7" ht="11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27" ht="10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27" ht="14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27" ht="13.5" customHeight="1">
      <c r="D6" s="151" t="s">
        <v>676</v>
      </c>
      <c r="E6" s="152"/>
      <c r="F6" s="153"/>
      <c r="G6" s="155" t="s">
        <v>677</v>
      </c>
      <c r="H6" s="156"/>
      <c r="I6" s="156"/>
      <c r="J6" s="142"/>
      <c r="K6" s="142"/>
      <c r="L6" s="142"/>
      <c r="M6" s="142"/>
      <c r="N6" s="142"/>
      <c r="O6" s="142"/>
    </row>
    <row r="7" spans="1:27" s="143" customFormat="1" ht="13.5" customHeight="1">
      <c r="A7" s="125" t="s">
        <v>8</v>
      </c>
      <c r="B7" s="61" t="s">
        <v>21</v>
      </c>
      <c r="C7" s="125" t="s">
        <v>9</v>
      </c>
      <c r="D7" s="62" t="s">
        <v>2</v>
      </c>
      <c r="E7" s="62" t="s">
        <v>1</v>
      </c>
      <c r="F7" s="62" t="s">
        <v>11</v>
      </c>
      <c r="G7" s="62" t="s">
        <v>12</v>
      </c>
      <c r="H7" s="62" t="s">
        <v>679</v>
      </c>
      <c r="I7" s="62" t="s">
        <v>682</v>
      </c>
      <c r="J7" s="62" t="s">
        <v>683</v>
      </c>
      <c r="K7" s="62" t="s">
        <v>684</v>
      </c>
      <c r="L7" s="62" t="s">
        <v>685</v>
      </c>
      <c r="M7" s="62" t="s">
        <v>686</v>
      </c>
      <c r="N7" s="62" t="s">
        <v>687</v>
      </c>
      <c r="O7" s="62" t="s">
        <v>688</v>
      </c>
      <c r="P7" s="114" t="s">
        <v>126</v>
      </c>
    </row>
    <row r="8" spans="1:27" s="28" customFormat="1" ht="13.5" customHeight="1">
      <c r="A8" s="154" t="s">
        <v>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s="2" customFormat="1" ht="13.5" customHeight="1">
      <c r="A9" s="63" t="s">
        <v>653</v>
      </c>
      <c r="B9" s="64" t="s">
        <v>88</v>
      </c>
      <c r="C9" s="63" t="s">
        <v>127</v>
      </c>
      <c r="D9" s="136">
        <v>6792.41</v>
      </c>
      <c r="E9" s="127">
        <v>6792.41</v>
      </c>
      <c r="F9" s="82" t="s">
        <v>203</v>
      </c>
      <c r="G9" s="82" t="s">
        <v>203</v>
      </c>
      <c r="H9" s="82" t="s">
        <v>203</v>
      </c>
      <c r="I9" s="82" t="s">
        <v>203</v>
      </c>
      <c r="J9" s="82" t="s">
        <v>203</v>
      </c>
      <c r="K9" s="82" t="s">
        <v>203</v>
      </c>
      <c r="L9" s="82" t="s">
        <v>203</v>
      </c>
      <c r="M9" s="82" t="s">
        <v>203</v>
      </c>
      <c r="N9" s="82" t="s">
        <v>203</v>
      </c>
      <c r="O9" s="82" t="s">
        <v>203</v>
      </c>
      <c r="P9" s="65">
        <f>SUM(D9:O9)</f>
        <v>13584.82</v>
      </c>
    </row>
    <row r="10" spans="1:27" s="2" customFormat="1" ht="13.5" customHeight="1">
      <c r="A10" s="63" t="s">
        <v>654</v>
      </c>
      <c r="B10" s="64" t="s">
        <v>89</v>
      </c>
      <c r="C10" s="63" t="s">
        <v>128</v>
      </c>
      <c r="D10" s="136">
        <v>300</v>
      </c>
      <c r="E10" s="127">
        <v>300</v>
      </c>
      <c r="F10" s="127">
        <v>300</v>
      </c>
      <c r="G10" s="127">
        <v>319.05</v>
      </c>
      <c r="H10" s="127">
        <v>319.05</v>
      </c>
      <c r="I10" s="127">
        <v>319.05</v>
      </c>
      <c r="J10" s="127"/>
      <c r="K10" s="127"/>
      <c r="L10" s="127"/>
      <c r="M10" s="127"/>
      <c r="N10" s="127"/>
      <c r="O10" s="127"/>
      <c r="P10" s="65">
        <f t="shared" ref="P10:P15" si="0">SUM(D10:O10)</f>
        <v>1857.1499999999999</v>
      </c>
    </row>
    <row r="11" spans="1:27" s="2" customFormat="1" ht="13.5" customHeight="1">
      <c r="A11" s="66" t="s">
        <v>678</v>
      </c>
      <c r="B11" s="67" t="s">
        <v>90</v>
      </c>
      <c r="C11" s="68" t="s">
        <v>129</v>
      </c>
      <c r="D11" s="82">
        <v>129.29</v>
      </c>
      <c r="E11" s="82">
        <v>0</v>
      </c>
      <c r="F11" s="82">
        <v>0</v>
      </c>
      <c r="G11" s="128">
        <v>129.29</v>
      </c>
      <c r="H11" s="82">
        <v>0</v>
      </c>
      <c r="I11" s="136">
        <v>64.900000000000006</v>
      </c>
      <c r="J11" s="82"/>
      <c r="K11" s="82"/>
      <c r="L11" s="82"/>
      <c r="M11" s="82"/>
      <c r="N11" s="82"/>
      <c r="O11" s="82"/>
      <c r="P11" s="65">
        <f t="shared" si="0"/>
        <v>323.48</v>
      </c>
    </row>
    <row r="12" spans="1:27" s="2" customFormat="1" ht="13.5" customHeight="1">
      <c r="A12" s="66" t="s">
        <v>655</v>
      </c>
      <c r="B12" s="67" t="s">
        <v>162</v>
      </c>
      <c r="C12" s="68" t="s">
        <v>163</v>
      </c>
      <c r="D12" s="82">
        <v>844.2</v>
      </c>
      <c r="E12" s="128">
        <v>844.2</v>
      </c>
      <c r="F12" s="128">
        <v>844.2</v>
      </c>
      <c r="G12" s="128">
        <v>844.2</v>
      </c>
      <c r="H12" s="128">
        <v>844.2</v>
      </c>
      <c r="I12" s="128">
        <v>844.2</v>
      </c>
      <c r="J12" s="128"/>
      <c r="K12" s="128"/>
      <c r="L12" s="128"/>
      <c r="M12" s="128"/>
      <c r="N12" s="128"/>
      <c r="O12" s="128"/>
      <c r="P12" s="65">
        <f t="shared" si="0"/>
        <v>5065.2</v>
      </c>
    </row>
    <row r="13" spans="1:27" s="2" customFormat="1" ht="13.5" customHeight="1">
      <c r="A13" s="66" t="s">
        <v>656</v>
      </c>
      <c r="B13" s="69" t="s">
        <v>202</v>
      </c>
      <c r="C13" s="63" t="s">
        <v>127</v>
      </c>
      <c r="D13" s="82">
        <v>0</v>
      </c>
      <c r="E13" s="82">
        <v>0</v>
      </c>
      <c r="F13" s="128">
        <v>17766.66</v>
      </c>
      <c r="G13" s="127">
        <v>22032.61</v>
      </c>
      <c r="H13" s="127">
        <v>19953.330000000002</v>
      </c>
      <c r="I13" s="127">
        <v>19953.330000000002</v>
      </c>
      <c r="J13" s="127"/>
      <c r="K13" s="127"/>
      <c r="L13" s="127"/>
      <c r="M13" s="127"/>
      <c r="N13" s="127"/>
      <c r="O13" s="127"/>
      <c r="P13" s="65">
        <f t="shared" si="0"/>
        <v>79705.930000000008</v>
      </c>
    </row>
    <row r="14" spans="1:27" s="2" customFormat="1" ht="13.5" customHeight="1">
      <c r="A14" s="63" t="s">
        <v>401</v>
      </c>
      <c r="B14" s="67" t="s">
        <v>103</v>
      </c>
      <c r="C14" s="70" t="s">
        <v>104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/>
      <c r="K14" s="82"/>
      <c r="L14" s="82"/>
      <c r="M14" s="82"/>
      <c r="N14" s="82"/>
      <c r="O14" s="82"/>
      <c r="P14" s="65">
        <f>SUM(D14:O14)</f>
        <v>0</v>
      </c>
    </row>
    <row r="15" spans="1:27" ht="13.5" customHeight="1">
      <c r="A15" s="71" t="s">
        <v>0</v>
      </c>
      <c r="B15" s="72"/>
      <c r="C15" s="73"/>
      <c r="D15" s="129">
        <f>SUM(D9:D14)</f>
        <v>8065.9</v>
      </c>
      <c r="E15" s="129">
        <f>SUM(E9:E14)</f>
        <v>7936.61</v>
      </c>
      <c r="F15" s="129">
        <f>SUM(F10:F14)</f>
        <v>18910.86</v>
      </c>
      <c r="G15" s="129">
        <f>SUM(G9:G14)</f>
        <v>23325.15</v>
      </c>
      <c r="H15" s="129">
        <f>SUM(H10:H14)</f>
        <v>21116.58</v>
      </c>
      <c r="I15" s="129">
        <f>SUM(I9:I14)</f>
        <v>21181.480000000003</v>
      </c>
      <c r="J15" s="129"/>
      <c r="K15" s="129"/>
      <c r="L15" s="129"/>
      <c r="M15" s="129"/>
      <c r="N15" s="129"/>
      <c r="O15" s="129"/>
      <c r="P15" s="65">
        <f t="shared" si="0"/>
        <v>100536.58000000002</v>
      </c>
    </row>
    <row r="16" spans="1:27" ht="13.5" customHeight="1">
      <c r="A16" s="47"/>
      <c r="B16" s="7"/>
      <c r="C16" s="57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22"/>
    </row>
    <row r="17" spans="1:17" ht="13.5" customHeight="1">
      <c r="A17" s="148" t="s">
        <v>241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50"/>
    </row>
    <row r="18" spans="1:17" s="2" customFormat="1" ht="13.5" customHeight="1">
      <c r="A18" s="75" t="s">
        <v>23</v>
      </c>
      <c r="B18" s="76" t="s">
        <v>24</v>
      </c>
      <c r="C18" s="77" t="s">
        <v>27</v>
      </c>
      <c r="D18" s="82">
        <f>4877.81+8078.92</f>
        <v>12956.73</v>
      </c>
      <c r="E18" s="128">
        <f>6257.1+11366.86</f>
        <v>17623.96</v>
      </c>
      <c r="F18" s="128">
        <v>12305.46</v>
      </c>
      <c r="G18" s="127">
        <v>0</v>
      </c>
      <c r="H18" s="127">
        <v>0</v>
      </c>
      <c r="I18" s="127">
        <v>0</v>
      </c>
      <c r="J18" s="127"/>
      <c r="K18" s="127"/>
      <c r="L18" s="127"/>
      <c r="M18" s="127"/>
      <c r="N18" s="127"/>
      <c r="O18" s="127"/>
      <c r="P18" s="78">
        <f>SUM(D18:O18)</f>
        <v>42886.149999999994</v>
      </c>
    </row>
    <row r="19" spans="1:17" s="2" customFormat="1" ht="13.5" customHeight="1">
      <c r="A19" s="75" t="s">
        <v>31</v>
      </c>
      <c r="B19" s="79" t="s">
        <v>33</v>
      </c>
      <c r="C19" s="80" t="s">
        <v>32</v>
      </c>
      <c r="D19" s="82">
        <v>24922.39</v>
      </c>
      <c r="E19" s="128">
        <v>25248</v>
      </c>
      <c r="F19" s="128">
        <v>15324.92</v>
      </c>
      <c r="G19" s="127">
        <v>0</v>
      </c>
      <c r="H19" s="127">
        <v>0</v>
      </c>
      <c r="I19" s="127">
        <v>0</v>
      </c>
      <c r="J19" s="127"/>
      <c r="K19" s="127"/>
      <c r="L19" s="127"/>
      <c r="M19" s="127"/>
      <c r="N19" s="127"/>
      <c r="O19" s="127"/>
      <c r="P19" s="78">
        <f t="shared" ref="P19:P60" si="1">SUM(D19:O19)</f>
        <v>65495.31</v>
      </c>
    </row>
    <row r="20" spans="1:17" s="2" customFormat="1" ht="13.5" customHeight="1">
      <c r="A20" s="75" t="s">
        <v>28</v>
      </c>
      <c r="B20" s="76" t="s">
        <v>30</v>
      </c>
      <c r="C20" s="81" t="s">
        <v>29</v>
      </c>
      <c r="D20" s="82">
        <v>3089.46</v>
      </c>
      <c r="E20" s="128">
        <v>953.46</v>
      </c>
      <c r="F20" s="128">
        <v>820.2</v>
      </c>
      <c r="G20" s="127">
        <v>0</v>
      </c>
      <c r="H20" s="127">
        <v>0</v>
      </c>
      <c r="I20" s="127">
        <v>0</v>
      </c>
      <c r="J20" s="127"/>
      <c r="K20" s="127"/>
      <c r="L20" s="127"/>
      <c r="M20" s="127"/>
      <c r="N20" s="127"/>
      <c r="O20" s="127"/>
      <c r="P20" s="78">
        <f t="shared" si="1"/>
        <v>4863.12</v>
      </c>
    </row>
    <row r="21" spans="1:17" s="2" customFormat="1" ht="13.5" customHeight="1">
      <c r="A21" s="75" t="s">
        <v>149</v>
      </c>
      <c r="B21" s="76" t="s">
        <v>156</v>
      </c>
      <c r="C21" s="81" t="s">
        <v>32</v>
      </c>
      <c r="D21" s="82">
        <v>17840.86</v>
      </c>
      <c r="E21" s="128">
        <v>14980.63</v>
      </c>
      <c r="F21" s="128">
        <v>10004.08</v>
      </c>
      <c r="G21" s="127">
        <v>0</v>
      </c>
      <c r="H21" s="127">
        <v>0</v>
      </c>
      <c r="I21" s="127">
        <v>0</v>
      </c>
      <c r="J21" s="127"/>
      <c r="K21" s="127"/>
      <c r="L21" s="127"/>
      <c r="M21" s="127"/>
      <c r="N21" s="127"/>
      <c r="O21" s="127"/>
      <c r="P21" s="78">
        <f t="shared" si="1"/>
        <v>42825.57</v>
      </c>
    </row>
    <row r="22" spans="1:17" s="2" customFormat="1" ht="13.5" customHeight="1">
      <c r="A22" s="75" t="s">
        <v>152</v>
      </c>
      <c r="B22" s="76" t="s">
        <v>25</v>
      </c>
      <c r="C22" s="77" t="s">
        <v>26</v>
      </c>
      <c r="D22" s="82">
        <v>12293.71</v>
      </c>
      <c r="E22" s="128">
        <v>9246.2199999999993</v>
      </c>
      <c r="F22" s="128">
        <v>6331.44</v>
      </c>
      <c r="G22" s="127">
        <v>0</v>
      </c>
      <c r="H22" s="127">
        <v>0</v>
      </c>
      <c r="I22" s="127">
        <v>0</v>
      </c>
      <c r="J22" s="127"/>
      <c r="K22" s="127"/>
      <c r="L22" s="127"/>
      <c r="M22" s="127"/>
      <c r="N22" s="127"/>
      <c r="O22" s="127"/>
      <c r="P22" s="78">
        <f t="shared" si="1"/>
        <v>27871.37</v>
      </c>
    </row>
    <row r="23" spans="1:17" s="2" customFormat="1" ht="13.5" customHeight="1">
      <c r="A23" s="75" t="s">
        <v>122</v>
      </c>
      <c r="B23" s="76" t="s">
        <v>124</v>
      </c>
      <c r="C23" s="77" t="s">
        <v>123</v>
      </c>
      <c r="D23" s="82">
        <v>9839</v>
      </c>
      <c r="E23" s="128">
        <v>10470</v>
      </c>
      <c r="F23" s="128">
        <v>9750</v>
      </c>
      <c r="G23" s="127">
        <v>0</v>
      </c>
      <c r="H23" s="127">
        <v>0</v>
      </c>
      <c r="I23" s="127">
        <v>0</v>
      </c>
      <c r="J23" s="127"/>
      <c r="K23" s="127"/>
      <c r="L23" s="127"/>
      <c r="M23" s="127"/>
      <c r="N23" s="127"/>
      <c r="O23" s="127"/>
      <c r="P23" s="78">
        <f t="shared" si="1"/>
        <v>30059</v>
      </c>
      <c r="Q23" s="1"/>
    </row>
    <row r="24" spans="1:17" s="2" customFormat="1" ht="13.5" customHeight="1">
      <c r="A24" s="70" t="s">
        <v>145</v>
      </c>
      <c r="B24" s="76" t="s">
        <v>146</v>
      </c>
      <c r="C24" s="77" t="s">
        <v>26</v>
      </c>
      <c r="D24" s="82">
        <v>35649.81</v>
      </c>
      <c r="E24" s="128">
        <v>34401.25</v>
      </c>
      <c r="F24" s="128">
        <v>33367.93</v>
      </c>
      <c r="G24" s="127">
        <v>0</v>
      </c>
      <c r="H24" s="127">
        <v>0</v>
      </c>
      <c r="I24" s="127">
        <v>0</v>
      </c>
      <c r="J24" s="127"/>
      <c r="K24" s="127"/>
      <c r="L24" s="127"/>
      <c r="M24" s="127"/>
      <c r="N24" s="127"/>
      <c r="O24" s="127"/>
      <c r="P24" s="78">
        <f t="shared" si="1"/>
        <v>103418.98999999999</v>
      </c>
      <c r="Q24" s="4"/>
    </row>
    <row r="25" spans="1:17" s="2" customFormat="1" ht="13.5" customHeight="1">
      <c r="A25" s="93" t="s">
        <v>184</v>
      </c>
      <c r="B25" s="76" t="s">
        <v>185</v>
      </c>
      <c r="C25" s="81" t="s">
        <v>34</v>
      </c>
      <c r="D25" s="82">
        <v>0</v>
      </c>
      <c r="E25" s="82" t="s">
        <v>203</v>
      </c>
      <c r="F25" s="82" t="s">
        <v>203</v>
      </c>
      <c r="G25" s="82" t="s">
        <v>203</v>
      </c>
      <c r="H25" s="82" t="s">
        <v>203</v>
      </c>
      <c r="I25" s="82" t="s">
        <v>203</v>
      </c>
      <c r="J25" s="82" t="s">
        <v>203</v>
      </c>
      <c r="K25" s="82" t="s">
        <v>203</v>
      </c>
      <c r="L25" s="82" t="s">
        <v>203</v>
      </c>
      <c r="M25" s="82" t="s">
        <v>203</v>
      </c>
      <c r="N25" s="82" t="s">
        <v>203</v>
      </c>
      <c r="O25" s="82" t="s">
        <v>203</v>
      </c>
      <c r="P25" s="78">
        <f t="shared" si="1"/>
        <v>0</v>
      </c>
      <c r="Q25" s="4"/>
    </row>
    <row r="26" spans="1:17" s="2" customFormat="1" ht="13.5" customHeight="1">
      <c r="A26" s="75" t="s">
        <v>242</v>
      </c>
      <c r="B26" s="76" t="s">
        <v>84</v>
      </c>
      <c r="C26" s="81" t="s">
        <v>85</v>
      </c>
      <c r="D26" s="82">
        <v>4937.4799999999996</v>
      </c>
      <c r="E26" s="128">
        <v>13543.92</v>
      </c>
      <c r="F26" s="82">
        <v>0</v>
      </c>
      <c r="G26" s="127">
        <v>0</v>
      </c>
      <c r="H26" s="127">
        <v>0</v>
      </c>
      <c r="I26" s="127">
        <v>0</v>
      </c>
      <c r="J26" s="127"/>
      <c r="K26" s="127"/>
      <c r="L26" s="127"/>
      <c r="M26" s="127"/>
      <c r="N26" s="127"/>
      <c r="O26" s="127"/>
      <c r="P26" s="78">
        <f t="shared" si="1"/>
        <v>18481.400000000001</v>
      </c>
    </row>
    <row r="27" spans="1:17" s="2" customFormat="1" ht="13.5" customHeight="1">
      <c r="A27" s="83" t="s">
        <v>61</v>
      </c>
      <c r="B27" s="84" t="s">
        <v>63</v>
      </c>
      <c r="C27" s="81" t="s">
        <v>62</v>
      </c>
      <c r="D27" s="139">
        <v>4854.05</v>
      </c>
      <c r="E27" s="86">
        <v>5830.84</v>
      </c>
      <c r="F27" s="86">
        <v>5200.55</v>
      </c>
      <c r="G27" s="135">
        <v>0</v>
      </c>
      <c r="H27" s="127">
        <v>0</v>
      </c>
      <c r="I27" s="127">
        <v>0</v>
      </c>
      <c r="J27" s="127"/>
      <c r="K27" s="127"/>
      <c r="L27" s="127"/>
      <c r="M27" s="127"/>
      <c r="N27" s="127"/>
      <c r="O27" s="127"/>
      <c r="P27" s="78">
        <f t="shared" si="1"/>
        <v>15885.439999999999</v>
      </c>
    </row>
    <row r="28" spans="1:17" s="2" customFormat="1" ht="13.5" customHeight="1">
      <c r="A28" s="83" t="s">
        <v>150</v>
      </c>
      <c r="B28" s="84" t="s">
        <v>155</v>
      </c>
      <c r="C28" s="81" t="s">
        <v>34</v>
      </c>
      <c r="D28" s="139">
        <v>2254.3200000000002</v>
      </c>
      <c r="E28" s="86">
        <v>2254.3200000000002</v>
      </c>
      <c r="F28" s="86">
        <v>2185.9</v>
      </c>
      <c r="G28" s="135">
        <v>0</v>
      </c>
      <c r="H28" s="127">
        <v>0</v>
      </c>
      <c r="I28" s="127">
        <v>0</v>
      </c>
      <c r="J28" s="127"/>
      <c r="K28" s="127"/>
      <c r="L28" s="127"/>
      <c r="M28" s="127"/>
      <c r="N28" s="127"/>
      <c r="O28" s="127"/>
      <c r="P28" s="78">
        <f t="shared" si="1"/>
        <v>6694.5400000000009</v>
      </c>
    </row>
    <row r="29" spans="1:17" s="2" customFormat="1" ht="13.5" customHeight="1">
      <c r="A29" s="83" t="s">
        <v>186</v>
      </c>
      <c r="B29" s="84" t="s">
        <v>187</v>
      </c>
      <c r="C29" s="81" t="s">
        <v>188</v>
      </c>
      <c r="D29" s="139">
        <v>3640.68</v>
      </c>
      <c r="E29" s="86">
        <v>4293.0600000000004</v>
      </c>
      <c r="F29" s="86">
        <v>2442.3200000000002</v>
      </c>
      <c r="G29" s="135">
        <v>0</v>
      </c>
      <c r="H29" s="127">
        <v>0</v>
      </c>
      <c r="I29" s="127">
        <v>0</v>
      </c>
      <c r="J29" s="127"/>
      <c r="K29" s="127"/>
      <c r="L29" s="127"/>
      <c r="M29" s="127"/>
      <c r="N29" s="127"/>
      <c r="O29" s="127"/>
      <c r="P29" s="78">
        <f t="shared" si="1"/>
        <v>10376.06</v>
      </c>
    </row>
    <row r="30" spans="1:17" s="2" customFormat="1" ht="13.5" customHeight="1">
      <c r="A30" s="75" t="s">
        <v>53</v>
      </c>
      <c r="B30" s="76" t="s">
        <v>55</v>
      </c>
      <c r="C30" s="81" t="s">
        <v>54</v>
      </c>
      <c r="D30" s="82">
        <v>7545.71</v>
      </c>
      <c r="E30" s="128">
        <v>7545.71</v>
      </c>
      <c r="F30" s="128">
        <v>7326.54</v>
      </c>
      <c r="G30" s="127">
        <v>0</v>
      </c>
      <c r="H30" s="127">
        <v>0</v>
      </c>
      <c r="I30" s="127">
        <v>0</v>
      </c>
      <c r="J30" s="127"/>
      <c r="K30" s="127"/>
      <c r="L30" s="127"/>
      <c r="M30" s="127"/>
      <c r="N30" s="127"/>
      <c r="O30" s="127"/>
      <c r="P30" s="78">
        <f t="shared" si="1"/>
        <v>22417.96</v>
      </c>
    </row>
    <row r="31" spans="1:17" s="2" customFormat="1" ht="13.5" customHeight="1">
      <c r="A31" s="75" t="s">
        <v>56</v>
      </c>
      <c r="B31" s="76" t="s">
        <v>57</v>
      </c>
      <c r="C31" s="81" t="s">
        <v>26</v>
      </c>
      <c r="D31" s="82">
        <v>9153.6299999999992</v>
      </c>
      <c r="E31" s="128">
        <v>7264.26</v>
      </c>
      <c r="F31" s="128">
        <v>3662.77</v>
      </c>
      <c r="G31" s="127">
        <v>0</v>
      </c>
      <c r="H31" s="127">
        <v>0</v>
      </c>
      <c r="I31" s="127">
        <v>0</v>
      </c>
      <c r="J31" s="127"/>
      <c r="K31" s="127"/>
      <c r="L31" s="127"/>
      <c r="M31" s="127"/>
      <c r="N31" s="127"/>
      <c r="O31" s="127"/>
      <c r="P31" s="78">
        <f t="shared" si="1"/>
        <v>20080.66</v>
      </c>
    </row>
    <row r="32" spans="1:17" s="2" customFormat="1" ht="13.5" customHeight="1">
      <c r="A32" s="75" t="s">
        <v>58</v>
      </c>
      <c r="B32" s="76" t="s">
        <v>60</v>
      </c>
      <c r="C32" s="81" t="s">
        <v>59</v>
      </c>
      <c r="D32" s="82">
        <v>6293.31</v>
      </c>
      <c r="E32" s="128">
        <v>5948.9</v>
      </c>
      <c r="F32" s="128">
        <v>4320.78</v>
      </c>
      <c r="G32" s="127">
        <v>0</v>
      </c>
      <c r="H32" s="127">
        <v>0</v>
      </c>
      <c r="I32" s="127">
        <v>0</v>
      </c>
      <c r="J32" s="127"/>
      <c r="K32" s="127"/>
      <c r="L32" s="127"/>
      <c r="M32" s="127"/>
      <c r="N32" s="127"/>
      <c r="O32" s="127"/>
      <c r="P32" s="78">
        <f t="shared" si="1"/>
        <v>16562.989999999998</v>
      </c>
    </row>
    <row r="33" spans="1:16" s="2" customFormat="1" ht="13.5" customHeight="1">
      <c r="A33" s="75" t="s">
        <v>51</v>
      </c>
      <c r="B33" s="79" t="s">
        <v>52</v>
      </c>
      <c r="C33" s="80" t="s">
        <v>39</v>
      </c>
      <c r="D33" s="82">
        <f>13611.4+2010</f>
        <v>15621.4</v>
      </c>
      <c r="E33" s="128">
        <v>17769.54</v>
      </c>
      <c r="F33" s="128">
        <v>14610</v>
      </c>
      <c r="G33" s="127">
        <v>0</v>
      </c>
      <c r="H33" s="127">
        <v>0</v>
      </c>
      <c r="I33" s="127">
        <v>0</v>
      </c>
      <c r="J33" s="127"/>
      <c r="K33" s="127"/>
      <c r="L33" s="127"/>
      <c r="M33" s="127"/>
      <c r="N33" s="127"/>
      <c r="O33" s="127"/>
      <c r="P33" s="78">
        <f t="shared" si="1"/>
        <v>48000.94</v>
      </c>
    </row>
    <row r="34" spans="1:16" s="2" customFormat="1" ht="13.5" customHeight="1">
      <c r="A34" s="75" t="s">
        <v>182</v>
      </c>
      <c r="B34" s="76" t="s">
        <v>183</v>
      </c>
      <c r="C34" s="81" t="s">
        <v>59</v>
      </c>
      <c r="D34" s="82">
        <v>15623.69</v>
      </c>
      <c r="E34" s="128">
        <v>15561.07</v>
      </c>
      <c r="F34" s="128">
        <v>14715.7</v>
      </c>
      <c r="G34" s="127">
        <v>0</v>
      </c>
      <c r="H34" s="127">
        <v>0</v>
      </c>
      <c r="I34" s="127">
        <v>0</v>
      </c>
      <c r="J34" s="127"/>
      <c r="K34" s="127"/>
      <c r="L34" s="127"/>
      <c r="M34" s="127"/>
      <c r="N34" s="127"/>
      <c r="O34" s="127"/>
      <c r="P34" s="78">
        <f t="shared" si="1"/>
        <v>45900.460000000006</v>
      </c>
    </row>
    <row r="35" spans="1:16" s="2" customFormat="1" ht="13.5" customHeight="1">
      <c r="A35" s="75" t="s">
        <v>49</v>
      </c>
      <c r="B35" s="79" t="s">
        <v>50</v>
      </c>
      <c r="C35" s="80" t="s">
        <v>36</v>
      </c>
      <c r="D35" s="82">
        <f>3506.72+5329.56</f>
        <v>8836.2800000000007</v>
      </c>
      <c r="E35" s="139">
        <v>10087.620000000001</v>
      </c>
      <c r="F35" s="139">
        <v>7612.25</v>
      </c>
      <c r="G35" s="137">
        <v>0</v>
      </c>
      <c r="H35" s="127">
        <v>0</v>
      </c>
      <c r="I35" s="127">
        <v>0</v>
      </c>
      <c r="J35" s="127"/>
      <c r="K35" s="127"/>
      <c r="L35" s="127"/>
      <c r="M35" s="127"/>
      <c r="N35" s="127"/>
      <c r="O35" s="127"/>
      <c r="P35" s="78">
        <f t="shared" si="1"/>
        <v>26536.15</v>
      </c>
    </row>
    <row r="36" spans="1:16" s="2" customFormat="1" ht="13.5" customHeight="1">
      <c r="A36" s="75" t="s">
        <v>86</v>
      </c>
      <c r="B36" s="76" t="s">
        <v>87</v>
      </c>
      <c r="C36" s="80" t="s">
        <v>76</v>
      </c>
      <c r="D36" s="82">
        <v>13802.57</v>
      </c>
      <c r="E36" s="128">
        <v>12473.75</v>
      </c>
      <c r="F36" s="128">
        <v>8452.7900000000009</v>
      </c>
      <c r="G36" s="127">
        <v>0</v>
      </c>
      <c r="H36" s="127">
        <v>0</v>
      </c>
      <c r="I36" s="127">
        <v>0</v>
      </c>
      <c r="J36" s="127"/>
      <c r="K36" s="127"/>
      <c r="L36" s="127"/>
      <c r="M36" s="127"/>
      <c r="N36" s="127"/>
      <c r="O36" s="127"/>
      <c r="P36" s="78">
        <f t="shared" si="1"/>
        <v>34729.11</v>
      </c>
    </row>
    <row r="37" spans="1:16" s="2" customFormat="1" ht="13.5" customHeight="1">
      <c r="A37" s="75" t="s">
        <v>47</v>
      </c>
      <c r="B37" s="76" t="s">
        <v>48</v>
      </c>
      <c r="C37" s="81" t="s">
        <v>42</v>
      </c>
      <c r="D37" s="82">
        <v>7883.57</v>
      </c>
      <c r="E37" s="128">
        <v>6653.79</v>
      </c>
      <c r="F37" s="128">
        <v>6335.69</v>
      </c>
      <c r="G37" s="127">
        <v>0</v>
      </c>
      <c r="H37" s="127">
        <v>0</v>
      </c>
      <c r="I37" s="127">
        <v>0</v>
      </c>
      <c r="J37" s="127"/>
      <c r="K37" s="127"/>
      <c r="L37" s="127"/>
      <c r="M37" s="127"/>
      <c r="N37" s="127"/>
      <c r="O37" s="127"/>
      <c r="P37" s="78">
        <f t="shared" si="1"/>
        <v>20873.05</v>
      </c>
    </row>
    <row r="38" spans="1:16" s="2" customFormat="1" ht="13.5" customHeight="1">
      <c r="A38" s="75" t="s">
        <v>44</v>
      </c>
      <c r="B38" s="79" t="s">
        <v>46</v>
      </c>
      <c r="C38" s="81" t="s">
        <v>45</v>
      </c>
      <c r="D38" s="82">
        <f>2003.84+4278.73</f>
        <v>6282.57</v>
      </c>
      <c r="E38" s="128">
        <v>7418.44</v>
      </c>
      <c r="F38" s="128">
        <v>4308.8599999999997</v>
      </c>
      <c r="G38" s="127">
        <v>0</v>
      </c>
      <c r="H38" s="127">
        <v>0</v>
      </c>
      <c r="I38" s="127">
        <v>0</v>
      </c>
      <c r="J38" s="127"/>
      <c r="K38" s="127"/>
      <c r="L38" s="127"/>
      <c r="M38" s="127"/>
      <c r="N38" s="127"/>
      <c r="O38" s="127"/>
      <c r="P38" s="78">
        <f t="shared" si="1"/>
        <v>18009.87</v>
      </c>
    </row>
    <row r="39" spans="1:16" s="2" customFormat="1" ht="13.5" customHeight="1">
      <c r="A39" s="75" t="s">
        <v>164</v>
      </c>
      <c r="B39" s="79" t="s">
        <v>165</v>
      </c>
      <c r="C39" s="81" t="s">
        <v>29</v>
      </c>
      <c r="D39" s="82">
        <v>5274.1</v>
      </c>
      <c r="E39" s="128">
        <v>10335.719999999999</v>
      </c>
      <c r="F39" s="128">
        <v>11848.96</v>
      </c>
      <c r="G39" s="82" t="s">
        <v>203</v>
      </c>
      <c r="H39" s="82" t="s">
        <v>203</v>
      </c>
      <c r="I39" s="82" t="s">
        <v>203</v>
      </c>
      <c r="J39" s="127"/>
      <c r="K39" s="127"/>
      <c r="L39" s="127"/>
      <c r="M39" s="127"/>
      <c r="N39" s="127"/>
      <c r="O39" s="127"/>
      <c r="P39" s="78">
        <f t="shared" si="1"/>
        <v>27458.78</v>
      </c>
    </row>
    <row r="40" spans="1:16" s="2" customFormat="1" ht="13.5" customHeight="1">
      <c r="A40" s="75" t="s">
        <v>41</v>
      </c>
      <c r="B40" s="76" t="s">
        <v>43</v>
      </c>
      <c r="C40" s="81" t="s">
        <v>42</v>
      </c>
      <c r="D40" s="82">
        <v>4007.68</v>
      </c>
      <c r="E40" s="128">
        <v>4258.16</v>
      </c>
      <c r="F40" s="128">
        <v>4038.99</v>
      </c>
      <c r="G40" s="127">
        <v>0</v>
      </c>
      <c r="H40" s="127">
        <v>0</v>
      </c>
      <c r="I40" s="127">
        <v>0</v>
      </c>
      <c r="J40" s="127"/>
      <c r="K40" s="127"/>
      <c r="L40" s="127"/>
      <c r="M40" s="127"/>
      <c r="N40" s="127"/>
      <c r="O40" s="127"/>
      <c r="P40" s="78">
        <f t="shared" si="1"/>
        <v>12304.83</v>
      </c>
    </row>
    <row r="41" spans="1:16" s="2" customFormat="1" ht="13.5" customHeight="1">
      <c r="A41" s="75" t="s">
        <v>38</v>
      </c>
      <c r="B41" s="76" t="s">
        <v>40</v>
      </c>
      <c r="C41" s="80" t="s">
        <v>39</v>
      </c>
      <c r="D41" s="82">
        <v>6660</v>
      </c>
      <c r="E41" s="128">
        <v>9900</v>
      </c>
      <c r="F41" s="128">
        <v>8360</v>
      </c>
      <c r="G41" s="127">
        <v>0</v>
      </c>
      <c r="H41" s="127">
        <v>0</v>
      </c>
      <c r="I41" s="127">
        <v>0</v>
      </c>
      <c r="J41" s="127"/>
      <c r="K41" s="127"/>
      <c r="L41" s="127"/>
      <c r="M41" s="127"/>
      <c r="N41" s="127"/>
      <c r="O41" s="127"/>
      <c r="P41" s="78">
        <f t="shared" si="1"/>
        <v>24920</v>
      </c>
    </row>
    <row r="42" spans="1:16" s="2" customFormat="1" ht="13.5" customHeight="1">
      <c r="A42" s="70" t="s">
        <v>143</v>
      </c>
      <c r="B42" s="76" t="s">
        <v>144</v>
      </c>
      <c r="C42" s="80" t="s">
        <v>54</v>
      </c>
      <c r="D42" s="82">
        <v>0</v>
      </c>
      <c r="E42" s="82" t="s">
        <v>203</v>
      </c>
      <c r="F42" s="82" t="s">
        <v>203</v>
      </c>
      <c r="G42" s="82" t="s">
        <v>203</v>
      </c>
      <c r="H42" s="127" t="s">
        <v>203</v>
      </c>
      <c r="I42" s="127" t="s">
        <v>203</v>
      </c>
      <c r="J42" s="82" t="s">
        <v>203</v>
      </c>
      <c r="K42" s="82" t="s">
        <v>203</v>
      </c>
      <c r="L42" s="82" t="s">
        <v>203</v>
      </c>
      <c r="M42" s="82" t="s">
        <v>203</v>
      </c>
      <c r="N42" s="82" t="s">
        <v>203</v>
      </c>
      <c r="O42" s="82" t="s">
        <v>203</v>
      </c>
      <c r="P42" s="78">
        <f t="shared" si="1"/>
        <v>0</v>
      </c>
    </row>
    <row r="43" spans="1:16" s="2" customFormat="1" ht="13.5" customHeight="1">
      <c r="A43" s="75" t="s">
        <v>35</v>
      </c>
      <c r="B43" s="79" t="s">
        <v>37</v>
      </c>
      <c r="C43" s="81" t="s">
        <v>36</v>
      </c>
      <c r="D43" s="82">
        <v>3318.86</v>
      </c>
      <c r="E43" s="128">
        <v>2661.35</v>
      </c>
      <c r="F43" s="128">
        <v>2630.04</v>
      </c>
      <c r="G43" s="127">
        <v>0</v>
      </c>
      <c r="H43" s="127">
        <v>0</v>
      </c>
      <c r="I43" s="127">
        <v>0</v>
      </c>
      <c r="J43" s="127"/>
      <c r="K43" s="127"/>
      <c r="L43" s="127"/>
      <c r="M43" s="127"/>
      <c r="N43" s="127"/>
      <c r="O43" s="127"/>
      <c r="P43" s="78">
        <f t="shared" si="1"/>
        <v>8610.25</v>
      </c>
    </row>
    <row r="44" spans="1:16" s="2" customFormat="1" ht="13.5" customHeight="1">
      <c r="A44" s="75" t="s">
        <v>170</v>
      </c>
      <c r="B44" s="76" t="s">
        <v>171</v>
      </c>
      <c r="C44" s="81" t="s">
        <v>36</v>
      </c>
      <c r="D44" s="82">
        <v>2966.04</v>
      </c>
      <c r="E44" s="128">
        <v>2970.84</v>
      </c>
      <c r="F44" s="128">
        <v>2970.84</v>
      </c>
      <c r="G44" s="127">
        <v>0</v>
      </c>
      <c r="H44" s="127">
        <v>0</v>
      </c>
      <c r="I44" s="127">
        <v>0</v>
      </c>
      <c r="J44" s="127"/>
      <c r="K44" s="127"/>
      <c r="L44" s="127"/>
      <c r="M44" s="127"/>
      <c r="N44" s="127"/>
      <c r="O44" s="127"/>
      <c r="P44" s="78">
        <f t="shared" si="1"/>
        <v>8907.7200000000012</v>
      </c>
    </row>
    <row r="45" spans="1:16" s="2" customFormat="1" ht="13.5" customHeight="1">
      <c r="A45" s="75" t="s">
        <v>151</v>
      </c>
      <c r="B45" s="76" t="s">
        <v>154</v>
      </c>
      <c r="C45" s="81" t="s">
        <v>197</v>
      </c>
      <c r="D45" s="82">
        <v>11640.82</v>
      </c>
      <c r="E45" s="128">
        <f>9994.45+2508.79</f>
        <v>12503.240000000002</v>
      </c>
      <c r="F45" s="128">
        <v>10857.51</v>
      </c>
      <c r="G45" s="127">
        <v>0</v>
      </c>
      <c r="H45" s="127">
        <v>0</v>
      </c>
      <c r="I45" s="127">
        <v>0</v>
      </c>
      <c r="J45" s="127"/>
      <c r="K45" s="127"/>
      <c r="L45" s="127"/>
      <c r="M45" s="127"/>
      <c r="N45" s="127"/>
      <c r="O45" s="127"/>
      <c r="P45" s="78">
        <f t="shared" si="1"/>
        <v>35001.57</v>
      </c>
    </row>
    <row r="46" spans="1:16" s="2" customFormat="1" ht="13.5" customHeight="1">
      <c r="A46" s="75" t="s">
        <v>75</v>
      </c>
      <c r="B46" s="76" t="s">
        <v>77</v>
      </c>
      <c r="C46" s="80" t="s">
        <v>76</v>
      </c>
      <c r="D46" s="82">
        <v>10066.85</v>
      </c>
      <c r="E46" s="128">
        <v>15041.23</v>
      </c>
      <c r="F46" s="128">
        <v>9889.4699999999993</v>
      </c>
      <c r="G46" s="127">
        <v>0</v>
      </c>
      <c r="H46" s="127">
        <v>0</v>
      </c>
      <c r="I46" s="127">
        <v>0</v>
      </c>
      <c r="J46" s="127"/>
      <c r="K46" s="127"/>
      <c r="L46" s="127"/>
      <c r="M46" s="127"/>
      <c r="N46" s="127"/>
      <c r="O46" s="127"/>
      <c r="P46" s="78">
        <f t="shared" si="1"/>
        <v>34997.550000000003</v>
      </c>
    </row>
    <row r="47" spans="1:16" s="2" customFormat="1" ht="13.5" customHeight="1">
      <c r="A47" s="75" t="s">
        <v>168</v>
      </c>
      <c r="B47" s="79" t="s">
        <v>169</v>
      </c>
      <c r="C47" s="80" t="s">
        <v>36</v>
      </c>
      <c r="D47" s="82">
        <v>4629.0600000000004</v>
      </c>
      <c r="E47" s="82" t="s">
        <v>203</v>
      </c>
      <c r="F47" s="82" t="s">
        <v>203</v>
      </c>
      <c r="G47" s="82" t="s">
        <v>203</v>
      </c>
      <c r="H47" s="82" t="s">
        <v>203</v>
      </c>
      <c r="I47" s="82" t="s">
        <v>203</v>
      </c>
      <c r="J47" s="82" t="s">
        <v>203</v>
      </c>
      <c r="K47" s="82" t="s">
        <v>203</v>
      </c>
      <c r="L47" s="82" t="s">
        <v>203</v>
      </c>
      <c r="M47" s="82" t="s">
        <v>203</v>
      </c>
      <c r="N47" s="82" t="s">
        <v>203</v>
      </c>
      <c r="O47" s="82" t="s">
        <v>203</v>
      </c>
      <c r="P47" s="78">
        <f t="shared" si="1"/>
        <v>4629.0600000000004</v>
      </c>
    </row>
    <row r="48" spans="1:16" s="2" customFormat="1" ht="13.5" customHeight="1">
      <c r="A48" s="75" t="s">
        <v>199</v>
      </c>
      <c r="B48" s="79" t="s">
        <v>198</v>
      </c>
      <c r="C48" s="80" t="s">
        <v>200</v>
      </c>
      <c r="D48" s="82">
        <v>0</v>
      </c>
      <c r="E48" s="82">
        <v>5690</v>
      </c>
      <c r="F48" s="82">
        <v>2958.4</v>
      </c>
      <c r="G48" s="136">
        <v>0</v>
      </c>
      <c r="H48" s="127">
        <v>0</v>
      </c>
      <c r="I48" s="127">
        <v>0</v>
      </c>
      <c r="J48" s="127"/>
      <c r="K48" s="127"/>
      <c r="L48" s="127"/>
      <c r="M48" s="127"/>
      <c r="N48" s="127"/>
      <c r="O48" s="127"/>
      <c r="P48" s="78">
        <f t="shared" si="1"/>
        <v>8648.4</v>
      </c>
    </row>
    <row r="49" spans="1:154" s="2" customFormat="1" ht="13.5" customHeight="1">
      <c r="A49" s="93" t="s">
        <v>73</v>
      </c>
      <c r="B49" s="76" t="s">
        <v>74</v>
      </c>
      <c r="C49" s="81" t="s">
        <v>34</v>
      </c>
      <c r="D49" s="82">
        <v>1030</v>
      </c>
      <c r="E49" s="128">
        <v>1080</v>
      </c>
      <c r="F49" s="128">
        <v>540</v>
      </c>
      <c r="G49" s="127">
        <v>0</v>
      </c>
      <c r="H49" s="127">
        <v>0</v>
      </c>
      <c r="I49" s="127">
        <v>0</v>
      </c>
      <c r="J49" s="127"/>
      <c r="K49" s="127"/>
      <c r="L49" s="127"/>
      <c r="M49" s="127"/>
      <c r="N49" s="127"/>
      <c r="O49" s="127"/>
      <c r="P49" s="78">
        <f t="shared" si="1"/>
        <v>2650</v>
      </c>
    </row>
    <row r="50" spans="1:154" s="2" customFormat="1" ht="13.5" customHeight="1">
      <c r="A50" s="75" t="s">
        <v>70</v>
      </c>
      <c r="B50" s="76" t="s">
        <v>72</v>
      </c>
      <c r="C50" s="81" t="s">
        <v>71</v>
      </c>
      <c r="D50" s="82">
        <f>10196.39</f>
        <v>10196.39</v>
      </c>
      <c r="E50" s="128">
        <v>12452.8</v>
      </c>
      <c r="F50" s="128">
        <v>4409.2700000000004</v>
      </c>
      <c r="G50" s="127">
        <v>0</v>
      </c>
      <c r="H50" s="127">
        <v>0</v>
      </c>
      <c r="I50" s="127">
        <v>0</v>
      </c>
      <c r="J50" s="127"/>
      <c r="K50" s="127"/>
      <c r="L50" s="127"/>
      <c r="M50" s="127"/>
      <c r="N50" s="127"/>
      <c r="O50" s="127"/>
      <c r="P50" s="78">
        <f t="shared" si="1"/>
        <v>27058.46</v>
      </c>
    </row>
    <row r="51" spans="1:154" s="2" customFormat="1" ht="13.5" customHeight="1">
      <c r="A51" s="75" t="s">
        <v>191</v>
      </c>
      <c r="B51" s="76" t="s">
        <v>192</v>
      </c>
      <c r="C51" s="81" t="s">
        <v>193</v>
      </c>
      <c r="D51" s="82">
        <v>2285.63</v>
      </c>
      <c r="E51" s="128">
        <v>3669.17</v>
      </c>
      <c r="F51" s="128">
        <v>2316.94</v>
      </c>
      <c r="G51" s="127">
        <v>0</v>
      </c>
      <c r="H51" s="127">
        <v>0</v>
      </c>
      <c r="I51" s="127">
        <v>0</v>
      </c>
      <c r="J51" s="127"/>
      <c r="K51" s="127"/>
      <c r="L51" s="127"/>
      <c r="M51" s="127"/>
      <c r="N51" s="127"/>
      <c r="O51" s="127"/>
      <c r="P51" s="78">
        <f t="shared" si="1"/>
        <v>8271.74</v>
      </c>
    </row>
    <row r="52" spans="1:154" s="2" customFormat="1" ht="13.5" customHeight="1">
      <c r="A52" s="75" t="s">
        <v>67</v>
      </c>
      <c r="B52" s="76" t="s">
        <v>69</v>
      </c>
      <c r="C52" s="81" t="s">
        <v>68</v>
      </c>
      <c r="D52" s="82">
        <v>7282.96</v>
      </c>
      <c r="E52" s="128">
        <v>9372.0400000000009</v>
      </c>
      <c r="F52" s="128">
        <v>6211.52</v>
      </c>
      <c r="G52" s="127">
        <v>0</v>
      </c>
      <c r="H52" s="127">
        <v>0</v>
      </c>
      <c r="I52" s="127">
        <v>0</v>
      </c>
      <c r="J52" s="127"/>
      <c r="K52" s="127"/>
      <c r="L52" s="127"/>
      <c r="M52" s="127"/>
      <c r="N52" s="127"/>
      <c r="O52" s="127"/>
      <c r="P52" s="78">
        <f t="shared" si="1"/>
        <v>22866.52</v>
      </c>
    </row>
    <row r="53" spans="1:154" s="2" customFormat="1" ht="13.5" customHeight="1">
      <c r="A53" s="75" t="s">
        <v>64</v>
      </c>
      <c r="B53" s="76" t="s">
        <v>66</v>
      </c>
      <c r="C53" s="81" t="s">
        <v>65</v>
      </c>
      <c r="D53" s="82">
        <f>10211.52+4759.12</f>
        <v>14970.64</v>
      </c>
      <c r="E53" s="128">
        <f>4946.98+8421.26</f>
        <v>13368.24</v>
      </c>
      <c r="F53" s="128">
        <v>11730.51</v>
      </c>
      <c r="G53" s="127">
        <v>0</v>
      </c>
      <c r="H53" s="127">
        <v>0</v>
      </c>
      <c r="I53" s="127">
        <v>0</v>
      </c>
      <c r="J53" s="127"/>
      <c r="K53" s="127"/>
      <c r="L53" s="127"/>
      <c r="M53" s="127"/>
      <c r="N53" s="127"/>
      <c r="O53" s="127"/>
      <c r="P53" s="78">
        <f t="shared" si="1"/>
        <v>40069.39</v>
      </c>
    </row>
    <row r="54" spans="1:154" s="2" customFormat="1" ht="13.5" customHeight="1">
      <c r="A54" s="75" t="s">
        <v>166</v>
      </c>
      <c r="B54" s="76" t="s">
        <v>167</v>
      </c>
      <c r="C54" s="80" t="s">
        <v>36</v>
      </c>
      <c r="D54" s="82">
        <v>4198.58</v>
      </c>
      <c r="E54" s="128">
        <v>4235.78</v>
      </c>
      <c r="F54" s="128">
        <v>4355.78</v>
      </c>
      <c r="G54" s="127">
        <v>0</v>
      </c>
      <c r="H54" s="127">
        <v>0</v>
      </c>
      <c r="I54" s="127">
        <v>0</v>
      </c>
      <c r="J54" s="127"/>
      <c r="K54" s="127"/>
      <c r="L54" s="127"/>
      <c r="M54" s="127"/>
      <c r="N54" s="127"/>
      <c r="O54" s="127"/>
      <c r="P54" s="78">
        <f t="shared" si="1"/>
        <v>12790.14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</row>
    <row r="55" spans="1:154" s="2" customFormat="1" ht="13.5" customHeight="1">
      <c r="A55" s="75" t="s">
        <v>180</v>
      </c>
      <c r="B55" s="76" t="s">
        <v>181</v>
      </c>
      <c r="C55" s="81" t="s">
        <v>29</v>
      </c>
      <c r="D55" s="82">
        <v>7861.94</v>
      </c>
      <c r="E55" s="128">
        <v>7385.85</v>
      </c>
      <c r="F55" s="128">
        <v>0</v>
      </c>
      <c r="G55" s="127">
        <v>0</v>
      </c>
      <c r="H55" s="127">
        <v>0</v>
      </c>
      <c r="I55" s="127">
        <v>0</v>
      </c>
      <c r="J55" s="127"/>
      <c r="K55" s="127"/>
      <c r="L55" s="127"/>
      <c r="M55" s="127"/>
      <c r="N55" s="127"/>
      <c r="O55" s="127"/>
      <c r="P55" s="78">
        <f t="shared" si="1"/>
        <v>15247.79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</row>
    <row r="56" spans="1:154" s="2" customFormat="1" ht="13.5" customHeight="1">
      <c r="A56" s="75" t="s">
        <v>125</v>
      </c>
      <c r="B56" s="76" t="s">
        <v>80</v>
      </c>
      <c r="C56" s="81" t="s">
        <v>71</v>
      </c>
      <c r="D56" s="82">
        <v>3657</v>
      </c>
      <c r="E56" s="128">
        <v>1259</v>
      </c>
      <c r="F56" s="128">
        <v>1502.88</v>
      </c>
      <c r="G56" s="127">
        <v>0</v>
      </c>
      <c r="H56" s="127">
        <v>0</v>
      </c>
      <c r="I56" s="127">
        <v>0</v>
      </c>
      <c r="J56" s="127"/>
      <c r="K56" s="127"/>
      <c r="L56" s="127"/>
      <c r="M56" s="127"/>
      <c r="N56" s="127"/>
      <c r="O56" s="127"/>
      <c r="P56" s="78">
        <f t="shared" si="1"/>
        <v>6418.88</v>
      </c>
    </row>
    <row r="57" spans="1:154" s="2" customFormat="1" ht="13.5" customHeight="1">
      <c r="A57" s="83" t="s">
        <v>190</v>
      </c>
      <c r="B57" s="85" t="s">
        <v>189</v>
      </c>
      <c r="C57" s="80" t="s">
        <v>36</v>
      </c>
      <c r="D57" s="139">
        <v>2379.56</v>
      </c>
      <c r="E57" s="86">
        <v>2379.56</v>
      </c>
      <c r="F57" s="86">
        <v>2379.56</v>
      </c>
      <c r="G57" s="135">
        <v>0</v>
      </c>
      <c r="H57" s="127">
        <v>0</v>
      </c>
      <c r="I57" s="127">
        <v>0</v>
      </c>
      <c r="J57" s="127"/>
      <c r="K57" s="127"/>
      <c r="L57" s="127"/>
      <c r="M57" s="127"/>
      <c r="N57" s="127"/>
      <c r="O57" s="127"/>
      <c r="P57" s="78">
        <f t="shared" si="1"/>
        <v>7138.68</v>
      </c>
    </row>
    <row r="58" spans="1:154" s="2" customFormat="1" ht="13.5" customHeight="1">
      <c r="A58" s="75" t="s">
        <v>78</v>
      </c>
      <c r="B58" s="76" t="s">
        <v>79</v>
      </c>
      <c r="C58" s="81" t="s">
        <v>29</v>
      </c>
      <c r="D58" s="82">
        <v>5513.64</v>
      </c>
      <c r="E58" s="128">
        <v>5485.68</v>
      </c>
      <c r="F58" s="128">
        <v>5740.85</v>
      </c>
      <c r="G58" s="127">
        <v>0</v>
      </c>
      <c r="H58" s="127">
        <v>0</v>
      </c>
      <c r="I58" s="127">
        <v>0</v>
      </c>
      <c r="J58" s="127"/>
      <c r="K58" s="127"/>
      <c r="L58" s="127"/>
      <c r="M58" s="127"/>
      <c r="N58" s="127"/>
      <c r="O58" s="127"/>
      <c r="P58" s="78">
        <f t="shared" si="1"/>
        <v>16740.169999999998</v>
      </c>
    </row>
    <row r="59" spans="1:154" s="2" customFormat="1" ht="13.5" customHeight="1">
      <c r="A59" s="75" t="s">
        <v>81</v>
      </c>
      <c r="B59" s="76" t="s">
        <v>83</v>
      </c>
      <c r="C59" s="80" t="s">
        <v>82</v>
      </c>
      <c r="D59" s="82">
        <v>3757.2</v>
      </c>
      <c r="E59" s="128">
        <v>3631.96</v>
      </c>
      <c r="F59" s="127">
        <v>3757.2</v>
      </c>
      <c r="G59" s="127">
        <v>0</v>
      </c>
      <c r="H59" s="127">
        <v>0</v>
      </c>
      <c r="I59" s="127">
        <v>0</v>
      </c>
      <c r="J59" s="127"/>
      <c r="K59" s="127"/>
      <c r="L59" s="127"/>
      <c r="M59" s="127"/>
      <c r="N59" s="127"/>
      <c r="O59" s="127"/>
      <c r="P59" s="78">
        <f t="shared" si="1"/>
        <v>11146.36</v>
      </c>
    </row>
    <row r="60" spans="1:154" ht="13.5" customHeight="1">
      <c r="A60" s="71" t="s">
        <v>0</v>
      </c>
      <c r="B60" s="72"/>
      <c r="C60" s="73"/>
      <c r="D60" s="129">
        <f>SUM(D18:D59)</f>
        <v>335018.1700000001</v>
      </c>
      <c r="E60" s="129">
        <f>SUM(E18:E59)</f>
        <v>357249.36</v>
      </c>
      <c r="F60" s="129">
        <f>SUM(F18:F59)</f>
        <v>265576.89999999997</v>
      </c>
      <c r="G60" s="129">
        <f t="shared" ref="G60:H60" si="2">SUM(G18:G59)</f>
        <v>0</v>
      </c>
      <c r="H60" s="129">
        <f t="shared" si="2"/>
        <v>0</v>
      </c>
      <c r="I60" s="129">
        <v>0</v>
      </c>
      <c r="J60" s="129"/>
      <c r="K60" s="129"/>
      <c r="L60" s="129"/>
      <c r="M60" s="129"/>
      <c r="N60" s="129"/>
      <c r="O60" s="129"/>
      <c r="P60" s="78">
        <f t="shared" si="1"/>
        <v>957844.42999999993</v>
      </c>
    </row>
    <row r="61" spans="1:154" s="124" customFormat="1" ht="13.5" customHeight="1">
      <c r="A61" s="46"/>
      <c r="B61" s="121"/>
      <c r="C61" s="122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23"/>
    </row>
    <row r="62" spans="1:154" s="1" customFormat="1" ht="13.5" customHeight="1">
      <c r="A62" s="148" t="s">
        <v>204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50"/>
    </row>
    <row r="63" spans="1:154" s="1" customFormat="1" ht="13.5" customHeight="1">
      <c r="A63" s="75" t="s">
        <v>205</v>
      </c>
      <c r="B63" s="76" t="s">
        <v>206</v>
      </c>
      <c r="C63" s="86" t="s">
        <v>207</v>
      </c>
      <c r="D63" s="127">
        <v>0</v>
      </c>
      <c r="E63" s="127">
        <v>0</v>
      </c>
      <c r="F63" s="127">
        <v>0</v>
      </c>
      <c r="G63" s="127">
        <v>26400</v>
      </c>
      <c r="H63" s="127">
        <v>31200</v>
      </c>
      <c r="I63" s="127">
        <v>36000</v>
      </c>
      <c r="J63" s="127"/>
      <c r="K63" s="127"/>
      <c r="L63" s="127"/>
      <c r="M63" s="127"/>
      <c r="N63" s="127"/>
      <c r="O63" s="127"/>
      <c r="P63" s="119">
        <f>SUM(D63:O63)</f>
        <v>93600</v>
      </c>
    </row>
    <row r="64" spans="1:154" s="1" customFormat="1" ht="13.5" customHeight="1">
      <c r="A64" s="75" t="s">
        <v>208</v>
      </c>
      <c r="B64" s="76" t="s">
        <v>72</v>
      </c>
      <c r="C64" s="86" t="s">
        <v>207</v>
      </c>
      <c r="D64" s="127">
        <v>0</v>
      </c>
      <c r="E64" s="127">
        <v>0</v>
      </c>
      <c r="F64" s="127">
        <v>0</v>
      </c>
      <c r="G64" s="127">
        <v>26400</v>
      </c>
      <c r="H64" s="127">
        <v>28800</v>
      </c>
      <c r="I64" s="127">
        <v>28800</v>
      </c>
      <c r="J64" s="127"/>
      <c r="K64" s="127"/>
      <c r="L64" s="127"/>
      <c r="M64" s="127"/>
      <c r="N64" s="127"/>
      <c r="O64" s="127"/>
      <c r="P64" s="119">
        <f t="shared" ref="P64:P86" si="3">SUM(D64:O64)</f>
        <v>84000</v>
      </c>
    </row>
    <row r="65" spans="1:16" s="1" customFormat="1" ht="13.5" customHeight="1">
      <c r="A65" s="75" t="s">
        <v>209</v>
      </c>
      <c r="B65" s="76" t="s">
        <v>210</v>
      </c>
      <c r="C65" s="86" t="s">
        <v>207</v>
      </c>
      <c r="D65" s="127">
        <v>0</v>
      </c>
      <c r="E65" s="127">
        <v>0</v>
      </c>
      <c r="F65" s="127">
        <v>0</v>
      </c>
      <c r="G65" s="127">
        <v>9600</v>
      </c>
      <c r="H65" s="127" t="s">
        <v>255</v>
      </c>
      <c r="I65" s="127" t="s">
        <v>255</v>
      </c>
      <c r="J65" s="82" t="s">
        <v>203</v>
      </c>
      <c r="K65" s="82" t="s">
        <v>203</v>
      </c>
      <c r="L65" s="82" t="s">
        <v>203</v>
      </c>
      <c r="M65" s="82" t="s">
        <v>203</v>
      </c>
      <c r="N65" s="82" t="s">
        <v>203</v>
      </c>
      <c r="O65" s="82" t="s">
        <v>203</v>
      </c>
      <c r="P65" s="119">
        <f t="shared" si="3"/>
        <v>9600</v>
      </c>
    </row>
    <row r="66" spans="1:16" s="1" customFormat="1" ht="13.5" customHeight="1">
      <c r="A66" s="75" t="s">
        <v>211</v>
      </c>
      <c r="B66" s="76" t="s">
        <v>52</v>
      </c>
      <c r="C66" s="86" t="s">
        <v>212</v>
      </c>
      <c r="D66" s="127">
        <v>0</v>
      </c>
      <c r="E66" s="127">
        <v>0</v>
      </c>
      <c r="F66" s="127">
        <v>0</v>
      </c>
      <c r="G66" s="127">
        <v>1180</v>
      </c>
      <c r="H66" s="127">
        <v>1528</v>
      </c>
      <c r="I66" s="127">
        <v>2148</v>
      </c>
      <c r="J66" s="127"/>
      <c r="K66" s="127"/>
      <c r="L66" s="127"/>
      <c r="M66" s="127"/>
      <c r="N66" s="127"/>
      <c r="O66" s="127"/>
      <c r="P66" s="119">
        <f>SUM(D66:O66)</f>
        <v>4856</v>
      </c>
    </row>
    <row r="67" spans="1:16" s="1" customFormat="1" ht="13.5" customHeight="1">
      <c r="A67" s="75" t="s">
        <v>213</v>
      </c>
      <c r="B67" s="76" t="s">
        <v>156</v>
      </c>
      <c r="C67" s="86" t="s">
        <v>207</v>
      </c>
      <c r="D67" s="127">
        <v>0</v>
      </c>
      <c r="E67" s="127">
        <v>0</v>
      </c>
      <c r="F67" s="127">
        <v>0</v>
      </c>
      <c r="G67" s="127">
        <v>24190</v>
      </c>
      <c r="H67" s="127">
        <v>24300</v>
      </c>
      <c r="I67" s="127">
        <v>31109.52</v>
      </c>
      <c r="J67" s="127"/>
      <c r="K67" s="127"/>
      <c r="L67" s="127"/>
      <c r="M67" s="127"/>
      <c r="N67" s="127"/>
      <c r="O67" s="127"/>
      <c r="P67" s="119">
        <f t="shared" si="3"/>
        <v>79599.520000000004</v>
      </c>
    </row>
    <row r="68" spans="1:16" s="1" customFormat="1" ht="13.5" customHeight="1">
      <c r="A68" s="75" t="s">
        <v>214</v>
      </c>
      <c r="B68" s="76" t="s">
        <v>215</v>
      </c>
      <c r="C68" s="86" t="s">
        <v>207</v>
      </c>
      <c r="D68" s="127">
        <v>0</v>
      </c>
      <c r="E68" s="127">
        <v>0</v>
      </c>
      <c r="F68" s="127">
        <v>0</v>
      </c>
      <c r="G68" s="127">
        <v>19200</v>
      </c>
      <c r="H68" s="127">
        <v>24000</v>
      </c>
      <c r="I68" s="127">
        <v>31200</v>
      </c>
      <c r="J68" s="127"/>
      <c r="K68" s="127"/>
      <c r="L68" s="127"/>
      <c r="M68" s="127"/>
      <c r="N68" s="127"/>
      <c r="O68" s="127"/>
      <c r="P68" s="119">
        <f t="shared" si="3"/>
        <v>74400</v>
      </c>
    </row>
    <row r="69" spans="1:16" s="1" customFormat="1" ht="13.5" customHeight="1">
      <c r="A69" s="75" t="s">
        <v>239</v>
      </c>
      <c r="B69" s="76" t="s">
        <v>240</v>
      </c>
      <c r="C69" s="86" t="s">
        <v>207</v>
      </c>
      <c r="D69" s="127">
        <v>0</v>
      </c>
      <c r="E69" s="127">
        <v>0</v>
      </c>
      <c r="F69" s="127">
        <v>0</v>
      </c>
      <c r="G69" s="127">
        <v>38400</v>
      </c>
      <c r="H69" s="127">
        <v>50400</v>
      </c>
      <c r="I69" s="127">
        <v>33600</v>
      </c>
      <c r="J69" s="127"/>
      <c r="K69" s="127"/>
      <c r="L69" s="127"/>
      <c r="M69" s="127"/>
      <c r="N69" s="127"/>
      <c r="O69" s="127"/>
      <c r="P69" s="119">
        <f t="shared" si="3"/>
        <v>122400</v>
      </c>
    </row>
    <row r="70" spans="1:16" s="1" customFormat="1" ht="13.5" customHeight="1">
      <c r="A70" s="75" t="s">
        <v>216</v>
      </c>
      <c r="B70" s="76" t="s">
        <v>155</v>
      </c>
      <c r="C70" s="86" t="s">
        <v>207</v>
      </c>
      <c r="D70" s="127">
        <v>0</v>
      </c>
      <c r="E70" s="127">
        <v>0</v>
      </c>
      <c r="F70" s="127">
        <v>0</v>
      </c>
      <c r="G70" s="127">
        <v>2400</v>
      </c>
      <c r="H70" s="127">
        <v>3520</v>
      </c>
      <c r="I70" s="127">
        <v>6800</v>
      </c>
      <c r="J70" s="127"/>
      <c r="K70" s="127"/>
      <c r="L70" s="127"/>
      <c r="M70" s="127"/>
      <c r="N70" s="127"/>
      <c r="O70" s="127"/>
      <c r="P70" s="119">
        <f t="shared" si="3"/>
        <v>12720</v>
      </c>
    </row>
    <row r="71" spans="1:16" s="1" customFormat="1" ht="13.5" customHeight="1">
      <c r="A71" s="93" t="s">
        <v>217</v>
      </c>
      <c r="B71" s="76" t="s">
        <v>192</v>
      </c>
      <c r="C71" s="86" t="s">
        <v>207</v>
      </c>
      <c r="D71" s="127">
        <v>0</v>
      </c>
      <c r="E71" s="127">
        <v>0</v>
      </c>
      <c r="F71" s="127">
        <v>0</v>
      </c>
      <c r="G71" s="127">
        <v>9600</v>
      </c>
      <c r="H71" s="127">
        <v>9600</v>
      </c>
      <c r="I71" s="127">
        <v>11600</v>
      </c>
      <c r="J71" s="127"/>
      <c r="K71" s="127"/>
      <c r="L71" s="127"/>
      <c r="M71" s="127"/>
      <c r="N71" s="127"/>
      <c r="O71" s="127"/>
      <c r="P71" s="119">
        <f t="shared" si="3"/>
        <v>30800</v>
      </c>
    </row>
    <row r="72" spans="1:16" s="1" customFormat="1" ht="13.5" customHeight="1">
      <c r="A72" s="75" t="s">
        <v>218</v>
      </c>
      <c r="B72" s="76" t="s">
        <v>219</v>
      </c>
      <c r="C72" s="86" t="s">
        <v>207</v>
      </c>
      <c r="D72" s="127">
        <v>0</v>
      </c>
      <c r="E72" s="127">
        <v>0</v>
      </c>
      <c r="F72" s="127">
        <v>0</v>
      </c>
      <c r="G72" s="127">
        <v>24000</v>
      </c>
      <c r="H72" s="127">
        <v>24000</v>
      </c>
      <c r="I72" s="127">
        <v>24000</v>
      </c>
      <c r="J72" s="127"/>
      <c r="K72" s="127"/>
      <c r="L72" s="127"/>
      <c r="M72" s="127"/>
      <c r="N72" s="127"/>
      <c r="O72" s="127"/>
      <c r="P72" s="119">
        <f t="shared" si="3"/>
        <v>72000</v>
      </c>
    </row>
    <row r="73" spans="1:16" s="1" customFormat="1" ht="13.5" customHeight="1">
      <c r="A73" s="75" t="s">
        <v>220</v>
      </c>
      <c r="B73" s="76" t="s">
        <v>221</v>
      </c>
      <c r="C73" s="86" t="s">
        <v>207</v>
      </c>
      <c r="D73" s="127">
        <v>0</v>
      </c>
      <c r="E73" s="127">
        <v>0</v>
      </c>
      <c r="F73" s="127">
        <v>0</v>
      </c>
      <c r="G73" s="127">
        <v>9600</v>
      </c>
      <c r="H73" s="127">
        <v>21600</v>
      </c>
      <c r="I73" s="127">
        <v>19200</v>
      </c>
      <c r="J73" s="127"/>
      <c r="K73" s="127"/>
      <c r="L73" s="127"/>
      <c r="M73" s="127"/>
      <c r="N73" s="127"/>
      <c r="O73" s="127"/>
      <c r="P73" s="119">
        <f t="shared" si="3"/>
        <v>50400</v>
      </c>
    </row>
    <row r="74" spans="1:16" s="1" customFormat="1" ht="13.5" customHeight="1">
      <c r="A74" s="75" t="s">
        <v>222</v>
      </c>
      <c r="B74" s="76" t="s">
        <v>223</v>
      </c>
      <c r="C74" s="86" t="s">
        <v>207</v>
      </c>
      <c r="D74" s="127">
        <v>0</v>
      </c>
      <c r="E74" s="127">
        <v>0</v>
      </c>
      <c r="F74" s="127">
        <v>0</v>
      </c>
      <c r="G74" s="127">
        <v>12000</v>
      </c>
      <c r="H74" s="127">
        <v>9600</v>
      </c>
      <c r="I74" s="127">
        <v>4800</v>
      </c>
      <c r="J74" s="127"/>
      <c r="K74" s="127"/>
      <c r="L74" s="127"/>
      <c r="M74" s="127"/>
      <c r="N74" s="127"/>
      <c r="O74" s="127"/>
      <c r="P74" s="119">
        <f t="shared" si="3"/>
        <v>26400</v>
      </c>
    </row>
    <row r="75" spans="1:16" s="1" customFormat="1" ht="13.5" customHeight="1">
      <c r="A75" s="75" t="s">
        <v>224</v>
      </c>
      <c r="B75" s="76" t="s">
        <v>225</v>
      </c>
      <c r="C75" s="86" t="s">
        <v>207</v>
      </c>
      <c r="D75" s="127">
        <v>0</v>
      </c>
      <c r="E75" s="127">
        <v>0</v>
      </c>
      <c r="F75" s="127">
        <v>0</v>
      </c>
      <c r="G75" s="127">
        <v>19200</v>
      </c>
      <c r="H75" s="127">
        <v>19200</v>
      </c>
      <c r="I75" s="127">
        <v>19200</v>
      </c>
      <c r="J75" s="127"/>
      <c r="K75" s="127"/>
      <c r="L75" s="127"/>
      <c r="M75" s="127"/>
      <c r="N75" s="127"/>
      <c r="O75" s="127"/>
      <c r="P75" s="119">
        <f t="shared" si="3"/>
        <v>57600</v>
      </c>
    </row>
    <row r="76" spans="1:16" s="1" customFormat="1" ht="13.5" customHeight="1">
      <c r="A76" s="75" t="s">
        <v>226</v>
      </c>
      <c r="B76" s="76" t="s">
        <v>227</v>
      </c>
      <c r="C76" s="86" t="s">
        <v>207</v>
      </c>
      <c r="D76" s="127">
        <v>0</v>
      </c>
      <c r="E76" s="127">
        <v>0</v>
      </c>
      <c r="F76" s="127">
        <v>0</v>
      </c>
      <c r="G76" s="127">
        <v>12000</v>
      </c>
      <c r="H76" s="127">
        <v>9600</v>
      </c>
      <c r="I76" s="127">
        <v>14400</v>
      </c>
      <c r="J76" s="127"/>
      <c r="K76" s="127"/>
      <c r="L76" s="127"/>
      <c r="M76" s="127"/>
      <c r="N76" s="127"/>
      <c r="O76" s="127"/>
      <c r="P76" s="119">
        <f t="shared" si="3"/>
        <v>36000</v>
      </c>
    </row>
    <row r="77" spans="1:16" s="1" customFormat="1" ht="13.5" customHeight="1">
      <c r="A77" s="75" t="s">
        <v>228</v>
      </c>
      <c r="B77" s="76" t="s">
        <v>229</v>
      </c>
      <c r="C77" s="86" t="s">
        <v>207</v>
      </c>
      <c r="D77" s="127">
        <v>0</v>
      </c>
      <c r="E77" s="127">
        <v>0</v>
      </c>
      <c r="F77" s="127">
        <v>0</v>
      </c>
      <c r="G77" s="127">
        <v>26400</v>
      </c>
      <c r="H77" s="127">
        <v>28800</v>
      </c>
      <c r="I77" s="127">
        <v>24000</v>
      </c>
      <c r="J77" s="127"/>
      <c r="K77" s="127"/>
      <c r="L77" s="127"/>
      <c r="M77" s="127"/>
      <c r="N77" s="127"/>
      <c r="O77" s="127"/>
      <c r="P77" s="119">
        <f t="shared" si="3"/>
        <v>79200</v>
      </c>
    </row>
    <row r="78" spans="1:16" s="1" customFormat="1" ht="13.5" customHeight="1">
      <c r="A78" s="75" t="s">
        <v>230</v>
      </c>
      <c r="B78" s="76" t="s">
        <v>231</v>
      </c>
      <c r="C78" s="86" t="s">
        <v>207</v>
      </c>
      <c r="D78" s="127">
        <v>0</v>
      </c>
      <c r="E78" s="127">
        <v>0</v>
      </c>
      <c r="F78" s="127">
        <v>0</v>
      </c>
      <c r="G78" s="127">
        <v>14400</v>
      </c>
      <c r="H78" s="127" t="s">
        <v>255</v>
      </c>
      <c r="I78" s="127" t="s">
        <v>255</v>
      </c>
      <c r="J78" s="82" t="s">
        <v>203</v>
      </c>
      <c r="K78" s="82" t="s">
        <v>203</v>
      </c>
      <c r="L78" s="82" t="s">
        <v>203</v>
      </c>
      <c r="M78" s="82" t="s">
        <v>203</v>
      </c>
      <c r="N78" s="82" t="s">
        <v>203</v>
      </c>
      <c r="O78" s="82" t="s">
        <v>203</v>
      </c>
      <c r="P78" s="119">
        <f t="shared" si="3"/>
        <v>14400</v>
      </c>
    </row>
    <row r="79" spans="1:16" s="1" customFormat="1" ht="13.5" customHeight="1">
      <c r="A79" s="75" t="s">
        <v>232</v>
      </c>
      <c r="B79" s="76" t="s">
        <v>46</v>
      </c>
      <c r="C79" s="86" t="s">
        <v>243</v>
      </c>
      <c r="D79" s="127">
        <v>0</v>
      </c>
      <c r="E79" s="127">
        <v>0</v>
      </c>
      <c r="F79" s="127">
        <v>0</v>
      </c>
      <c r="G79" s="127">
        <v>2000</v>
      </c>
      <c r="H79" s="127">
        <v>2000</v>
      </c>
      <c r="I79" s="127">
        <v>2000</v>
      </c>
      <c r="J79" s="127"/>
      <c r="K79" s="127"/>
      <c r="L79" s="127"/>
      <c r="M79" s="127"/>
      <c r="N79" s="127"/>
      <c r="O79" s="127"/>
      <c r="P79" s="119">
        <f t="shared" si="3"/>
        <v>6000</v>
      </c>
    </row>
    <row r="80" spans="1:16" s="1" customFormat="1" ht="13.5" customHeight="1">
      <c r="A80" s="75" t="s">
        <v>233</v>
      </c>
      <c r="B80" s="76" t="s">
        <v>50</v>
      </c>
      <c r="C80" s="86" t="s">
        <v>207</v>
      </c>
      <c r="D80" s="127">
        <v>0</v>
      </c>
      <c r="E80" s="127">
        <v>0</v>
      </c>
      <c r="F80" s="127">
        <v>0</v>
      </c>
      <c r="G80" s="127">
        <v>9600</v>
      </c>
      <c r="H80" s="127">
        <v>12000</v>
      </c>
      <c r="I80" s="127">
        <v>9600</v>
      </c>
      <c r="J80" s="127"/>
      <c r="K80" s="127"/>
      <c r="L80" s="127"/>
      <c r="M80" s="127"/>
      <c r="N80" s="127"/>
      <c r="O80" s="127"/>
      <c r="P80" s="119">
        <f t="shared" si="3"/>
        <v>31200</v>
      </c>
    </row>
    <row r="81" spans="1:68" s="1" customFormat="1" ht="13.5" customHeight="1">
      <c r="A81" s="75" t="s">
        <v>234</v>
      </c>
      <c r="B81" s="76" t="s">
        <v>235</v>
      </c>
      <c r="C81" s="86" t="s">
        <v>236</v>
      </c>
      <c r="D81" s="127">
        <v>0</v>
      </c>
      <c r="E81" s="127">
        <v>0</v>
      </c>
      <c r="F81" s="127">
        <v>0</v>
      </c>
      <c r="G81" s="127">
        <v>22500</v>
      </c>
      <c r="H81" s="127">
        <v>22500</v>
      </c>
      <c r="I81" s="127">
        <v>22500</v>
      </c>
      <c r="J81" s="127"/>
      <c r="K81" s="127"/>
      <c r="L81" s="127"/>
      <c r="M81" s="127"/>
      <c r="N81" s="127"/>
      <c r="O81" s="127"/>
      <c r="P81" s="119">
        <f t="shared" si="3"/>
        <v>67500</v>
      </c>
    </row>
    <row r="82" spans="1:68" s="1" customFormat="1" ht="13.5" customHeight="1">
      <c r="A82" s="93" t="s">
        <v>680</v>
      </c>
      <c r="B82" s="76"/>
      <c r="C82" s="86"/>
      <c r="D82" s="127">
        <v>0</v>
      </c>
      <c r="E82" s="127">
        <v>0</v>
      </c>
      <c r="F82" s="127">
        <v>0</v>
      </c>
      <c r="G82" s="127">
        <v>0</v>
      </c>
      <c r="H82" s="127">
        <v>7800</v>
      </c>
      <c r="I82" s="127">
        <v>3000</v>
      </c>
      <c r="J82" s="127"/>
      <c r="K82" s="127"/>
      <c r="L82" s="127"/>
      <c r="M82" s="127"/>
      <c r="N82" s="127"/>
      <c r="O82" s="127"/>
      <c r="P82" s="119">
        <f t="shared" si="3"/>
        <v>10800</v>
      </c>
    </row>
    <row r="83" spans="1:68" s="1" customFormat="1" ht="13.5" customHeight="1">
      <c r="A83" s="75" t="s">
        <v>237</v>
      </c>
      <c r="B83" s="76" t="s">
        <v>238</v>
      </c>
      <c r="C83" s="86" t="s">
        <v>207</v>
      </c>
      <c r="D83" s="127">
        <v>0</v>
      </c>
      <c r="E83" s="127">
        <v>0</v>
      </c>
      <c r="F83" s="127">
        <v>0</v>
      </c>
      <c r="G83" s="127">
        <v>4800</v>
      </c>
      <c r="H83" s="127">
        <v>2400</v>
      </c>
      <c r="I83" s="127">
        <v>0</v>
      </c>
      <c r="J83" s="127"/>
      <c r="K83" s="127"/>
      <c r="L83" s="127"/>
      <c r="M83" s="127"/>
      <c r="N83" s="127"/>
      <c r="O83" s="127"/>
      <c r="P83" s="119">
        <f t="shared" si="3"/>
        <v>7200</v>
      </c>
    </row>
    <row r="84" spans="1:68" s="1" customFormat="1" ht="13.5" customHeight="1">
      <c r="A84" s="1" t="s">
        <v>86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7">
        <v>1520</v>
      </c>
      <c r="J84" s="127"/>
      <c r="K84" s="127"/>
      <c r="L84" s="127"/>
      <c r="M84" s="127"/>
      <c r="N84" s="127"/>
      <c r="O84" s="127"/>
      <c r="P84" s="119">
        <f t="shared" si="3"/>
        <v>1520</v>
      </c>
    </row>
    <row r="85" spans="1:68" s="2" customFormat="1" ht="13.5" customHeight="1">
      <c r="A85" s="93" t="s">
        <v>73</v>
      </c>
      <c r="B85" s="145" t="s">
        <v>74</v>
      </c>
      <c r="C85" s="146" t="s">
        <v>34</v>
      </c>
      <c r="D85" s="136">
        <v>0</v>
      </c>
      <c r="E85" s="127">
        <v>0</v>
      </c>
      <c r="F85" s="127">
        <v>0</v>
      </c>
      <c r="G85" s="127">
        <v>0</v>
      </c>
      <c r="H85" s="127">
        <v>0</v>
      </c>
      <c r="I85" s="127">
        <v>2000</v>
      </c>
      <c r="J85" s="127"/>
      <c r="K85" s="127"/>
      <c r="L85" s="127"/>
      <c r="M85" s="127"/>
      <c r="N85" s="127"/>
      <c r="O85" s="127"/>
      <c r="P85" s="78">
        <f t="shared" si="3"/>
        <v>2000</v>
      </c>
    </row>
    <row r="86" spans="1:68" ht="13.5" customHeight="1">
      <c r="A86" s="71" t="s">
        <v>0</v>
      </c>
      <c r="B86" s="87"/>
      <c r="C86" s="88"/>
      <c r="D86" s="132">
        <f>SUM(D63:D83)</f>
        <v>0</v>
      </c>
      <c r="E86" s="132">
        <f>SUM(E63:E83)</f>
        <v>0</v>
      </c>
      <c r="F86" s="132">
        <f>SUM(F63:F83)</f>
        <v>0</v>
      </c>
      <c r="G86" s="132">
        <f>SUM(G63:G83)</f>
        <v>313870</v>
      </c>
      <c r="H86" s="132">
        <f>SUM(H63:H84)</f>
        <v>332848</v>
      </c>
      <c r="I86" s="132">
        <f>SUM(I63:I85)</f>
        <v>327477.52</v>
      </c>
      <c r="J86" s="132"/>
      <c r="K86" s="132"/>
      <c r="L86" s="132"/>
      <c r="M86" s="132"/>
      <c r="N86" s="132"/>
      <c r="O86" s="132"/>
      <c r="P86" s="119">
        <f t="shared" si="3"/>
        <v>974195.52</v>
      </c>
    </row>
    <row r="87" spans="1:68" s="11" customFormat="1" ht="13.5" customHeight="1">
      <c r="A87" s="8"/>
      <c r="B87" s="8"/>
      <c r="C87" s="58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23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10"/>
    </row>
    <row r="88" spans="1:68" ht="13.5" customHeight="1">
      <c r="A88" s="148" t="s">
        <v>15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50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1:68" s="2" customFormat="1" ht="13.5" customHeight="1">
      <c r="A89" s="70" t="s">
        <v>132</v>
      </c>
      <c r="B89" s="99" t="s">
        <v>133</v>
      </c>
      <c r="C89" s="70" t="s">
        <v>134</v>
      </c>
      <c r="D89" s="136">
        <v>1500</v>
      </c>
      <c r="E89" s="127">
        <v>1500</v>
      </c>
      <c r="F89" s="127">
        <v>1500</v>
      </c>
      <c r="G89" s="127">
        <v>1500</v>
      </c>
      <c r="H89" s="127">
        <v>1500</v>
      </c>
      <c r="I89" s="127">
        <v>1500</v>
      </c>
      <c r="J89" s="127"/>
      <c r="K89" s="127"/>
      <c r="L89" s="127"/>
      <c r="M89" s="127"/>
      <c r="N89" s="127"/>
      <c r="O89" s="127"/>
      <c r="P89" s="78">
        <f>SUM(D89:O89)</f>
        <v>9000</v>
      </c>
    </row>
    <row r="90" spans="1:68" ht="13.5" customHeight="1">
      <c r="A90" s="71" t="s">
        <v>0</v>
      </c>
      <c r="B90" s="72"/>
      <c r="C90" s="73"/>
      <c r="D90" s="129">
        <f>SUM(D89)</f>
        <v>1500</v>
      </c>
      <c r="E90" s="129">
        <f t="shared" ref="E90" si="4">SUM(E89)</f>
        <v>1500</v>
      </c>
      <c r="F90" s="129">
        <f t="shared" ref="F90" si="5">SUM(F89)</f>
        <v>1500</v>
      </c>
      <c r="G90" s="129">
        <f>SUM(G89)</f>
        <v>1500</v>
      </c>
      <c r="H90" s="134">
        <v>1500</v>
      </c>
      <c r="I90" s="134">
        <v>1500</v>
      </c>
      <c r="J90" s="134"/>
      <c r="K90" s="134"/>
      <c r="L90" s="134"/>
      <c r="M90" s="134"/>
      <c r="N90" s="134"/>
      <c r="O90" s="134"/>
      <c r="P90" s="78">
        <f>SUM(D90:O90)</f>
        <v>9000</v>
      </c>
    </row>
    <row r="91" spans="1:68" s="11" customFormat="1" ht="13.5" customHeight="1">
      <c r="A91" s="8"/>
      <c r="B91" s="8"/>
      <c r="C91" s="58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23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10"/>
    </row>
    <row r="92" spans="1:68" ht="13.5" customHeight="1">
      <c r="A92" s="148" t="s">
        <v>4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50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</row>
    <row r="93" spans="1:68" s="2" customFormat="1" ht="13.5" customHeight="1">
      <c r="A93" s="63" t="s">
        <v>657</v>
      </c>
      <c r="B93" s="67" t="s">
        <v>173</v>
      </c>
      <c r="C93" s="68" t="s">
        <v>91</v>
      </c>
      <c r="D93" s="136">
        <v>80</v>
      </c>
      <c r="E93" s="127">
        <v>80</v>
      </c>
      <c r="F93" s="127">
        <v>80</v>
      </c>
      <c r="G93" s="127">
        <v>80</v>
      </c>
      <c r="H93" s="127">
        <v>80</v>
      </c>
      <c r="I93" s="127">
        <v>80</v>
      </c>
      <c r="J93" s="127"/>
      <c r="K93" s="127"/>
      <c r="L93" s="127"/>
      <c r="M93" s="127"/>
      <c r="N93" s="127"/>
      <c r="O93" s="127"/>
      <c r="P93" s="65">
        <f>SUM(D93:O93)</f>
        <v>480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8" ht="13.5" customHeight="1">
      <c r="A94" s="71" t="s">
        <v>0</v>
      </c>
      <c r="B94" s="72"/>
      <c r="C94" s="73"/>
      <c r="D94" s="129">
        <f>SUM(D93:D93)</f>
        <v>80</v>
      </c>
      <c r="E94" s="129">
        <f>SUM(E93:E93)</f>
        <v>80</v>
      </c>
      <c r="F94" s="129">
        <f>SUM(F93:F93)</f>
        <v>80</v>
      </c>
      <c r="G94" s="129">
        <f>SUM(G93)</f>
        <v>80</v>
      </c>
      <c r="H94" s="134">
        <v>80</v>
      </c>
      <c r="I94" s="134">
        <v>80</v>
      </c>
      <c r="J94" s="134"/>
      <c r="K94" s="134"/>
      <c r="L94" s="134"/>
      <c r="M94" s="134"/>
      <c r="N94" s="134"/>
      <c r="O94" s="134"/>
      <c r="P94" s="65">
        <f>SUM(D94:O94)</f>
        <v>480</v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</row>
    <row r="95" spans="1:68" s="2" customFormat="1" ht="13.5" customHeight="1">
      <c r="A95" s="47"/>
      <c r="B95" s="7"/>
      <c r="C95" s="57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2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8" ht="13.5" customHeight="1">
      <c r="A96" s="148" t="s">
        <v>107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50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</row>
    <row r="97" spans="1:106" s="2" customFormat="1" ht="13.5" customHeight="1">
      <c r="A97" s="89" t="s">
        <v>658</v>
      </c>
      <c r="B97" s="67" t="s">
        <v>109</v>
      </c>
      <c r="C97" s="68" t="s">
        <v>108</v>
      </c>
      <c r="D97" s="136">
        <v>2000</v>
      </c>
      <c r="E97" s="127">
        <v>2000</v>
      </c>
      <c r="F97" s="127">
        <v>2000</v>
      </c>
      <c r="G97" s="127">
        <v>2000</v>
      </c>
      <c r="H97" s="127">
        <v>2000</v>
      </c>
      <c r="I97" s="127">
        <v>2000</v>
      </c>
      <c r="J97" s="127"/>
      <c r="K97" s="127"/>
      <c r="L97" s="127"/>
      <c r="M97" s="127"/>
      <c r="N97" s="127"/>
      <c r="O97" s="127"/>
      <c r="P97" s="65">
        <f>SUM(D97:O97)</f>
        <v>12000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106" s="2" customFormat="1" ht="13.5" customHeight="1">
      <c r="A98" s="90" t="s">
        <v>659</v>
      </c>
      <c r="B98" s="67" t="s">
        <v>114</v>
      </c>
      <c r="C98" s="68" t="s">
        <v>113</v>
      </c>
      <c r="D98" s="82">
        <v>475.2</v>
      </c>
      <c r="E98" s="128">
        <v>0</v>
      </c>
      <c r="F98" s="128">
        <v>0</v>
      </c>
      <c r="G98" s="127">
        <v>79.2</v>
      </c>
      <c r="H98" s="127">
        <v>79.2</v>
      </c>
      <c r="I98" s="127">
        <v>79.2</v>
      </c>
      <c r="J98" s="127"/>
      <c r="K98" s="127"/>
      <c r="L98" s="127"/>
      <c r="M98" s="127"/>
      <c r="N98" s="127"/>
      <c r="O98" s="127"/>
      <c r="P98" s="65">
        <f t="shared" ref="P98:P99" si="6">SUM(D98:O98)</f>
        <v>712.80000000000007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106" ht="13.5" customHeight="1">
      <c r="A99" s="71" t="s">
        <v>0</v>
      </c>
      <c r="B99" s="72"/>
      <c r="C99" s="91"/>
      <c r="D99" s="129">
        <f t="shared" ref="D99:E99" si="7">SUM(D97:D98)</f>
        <v>2475.1999999999998</v>
      </c>
      <c r="E99" s="129">
        <f t="shared" si="7"/>
        <v>2000</v>
      </c>
      <c r="F99" s="129">
        <f t="shared" ref="F99" si="8">SUM(F97:F98)</f>
        <v>2000</v>
      </c>
      <c r="G99" s="129">
        <f>SUM(G97:G98)</f>
        <v>2079.1999999999998</v>
      </c>
      <c r="H99" s="129">
        <f>SUM(H97:H98)</f>
        <v>2079.1999999999998</v>
      </c>
      <c r="I99" s="129">
        <f>SUM(I97:I98)</f>
        <v>2079.1999999999998</v>
      </c>
      <c r="J99" s="129"/>
      <c r="K99" s="129"/>
      <c r="L99" s="129"/>
      <c r="M99" s="129"/>
      <c r="N99" s="129"/>
      <c r="O99" s="129"/>
      <c r="P99" s="65">
        <f t="shared" si="6"/>
        <v>12712.8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</row>
    <row r="100" spans="1:106" s="2" customFormat="1" ht="13.5" customHeight="1">
      <c r="A100" s="47"/>
      <c r="B100" s="7"/>
      <c r="C100" s="59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2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106" ht="13.5" customHeight="1">
      <c r="A101" s="148" t="s">
        <v>5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50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</row>
    <row r="102" spans="1:106" s="2" customFormat="1" ht="13.5" customHeight="1">
      <c r="A102" s="70" t="s">
        <v>660</v>
      </c>
      <c r="B102" s="67" t="s">
        <v>92</v>
      </c>
      <c r="C102" s="70" t="s">
        <v>130</v>
      </c>
      <c r="D102" s="82">
        <v>8722.4</v>
      </c>
      <c r="E102" s="128">
        <v>7792.68</v>
      </c>
      <c r="F102" s="128">
        <v>10190.040000000001</v>
      </c>
      <c r="G102" s="128">
        <v>17158.18</v>
      </c>
      <c r="H102" s="128">
        <v>28016</v>
      </c>
      <c r="I102" s="128">
        <v>36234.1</v>
      </c>
      <c r="J102" s="128"/>
      <c r="K102" s="128"/>
      <c r="L102" s="128"/>
      <c r="M102" s="128"/>
      <c r="N102" s="128"/>
      <c r="O102" s="128"/>
      <c r="P102" s="65">
        <f>SUM(D102:O102)</f>
        <v>108113.4</v>
      </c>
    </row>
    <row r="103" spans="1:106" ht="13.5" customHeight="1">
      <c r="A103" s="71" t="s">
        <v>0</v>
      </c>
      <c r="B103" s="72"/>
      <c r="C103" s="91"/>
      <c r="D103" s="129">
        <f>SUM(D102)</f>
        <v>8722.4</v>
      </c>
      <c r="E103" s="129">
        <f>SUM(E102)</f>
        <v>7792.68</v>
      </c>
      <c r="F103" s="129">
        <f>SUM(F102)</f>
        <v>10190.040000000001</v>
      </c>
      <c r="G103" s="129">
        <v>17158.18</v>
      </c>
      <c r="H103" s="134">
        <v>28016</v>
      </c>
      <c r="I103" s="134">
        <f>I102</f>
        <v>36234.1</v>
      </c>
      <c r="J103" s="134"/>
      <c r="K103" s="134"/>
      <c r="L103" s="134"/>
      <c r="M103" s="134"/>
      <c r="N103" s="134"/>
      <c r="O103" s="134"/>
      <c r="P103" s="65">
        <f>SUM(D103:O103)</f>
        <v>108113.4</v>
      </c>
    </row>
    <row r="104" spans="1:106" s="2" customFormat="1" ht="13.5" customHeight="1">
      <c r="A104" s="47"/>
      <c r="B104" s="7"/>
      <c r="C104" s="59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22"/>
    </row>
    <row r="105" spans="1:106" ht="13.5" customHeight="1">
      <c r="A105" s="148" t="s">
        <v>6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50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</row>
    <row r="106" spans="1:106" ht="13.5" customHeight="1">
      <c r="A106" s="63" t="s">
        <v>661</v>
      </c>
      <c r="B106" s="67" t="s">
        <v>110</v>
      </c>
      <c r="C106" s="70" t="s">
        <v>111</v>
      </c>
      <c r="D106" s="136">
        <v>0</v>
      </c>
      <c r="E106" s="127">
        <v>0</v>
      </c>
      <c r="F106" s="127">
        <v>121.86</v>
      </c>
      <c r="G106" s="127">
        <v>0</v>
      </c>
      <c r="H106" s="127">
        <v>0</v>
      </c>
      <c r="I106" s="127">
        <v>0</v>
      </c>
      <c r="J106" s="127"/>
      <c r="K106" s="127"/>
      <c r="L106" s="127"/>
      <c r="M106" s="127"/>
      <c r="N106" s="127"/>
      <c r="O106" s="127"/>
      <c r="P106" s="65">
        <f>SUM(D106:O106)</f>
        <v>121.86</v>
      </c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</row>
    <row r="107" spans="1:106" ht="13.5" customHeight="1">
      <c r="A107" s="71" t="s">
        <v>0</v>
      </c>
      <c r="B107" s="72"/>
      <c r="C107" s="91"/>
      <c r="D107" s="129">
        <f>D106</f>
        <v>0</v>
      </c>
      <c r="E107" s="129">
        <v>0</v>
      </c>
      <c r="F107" s="129">
        <f t="shared" ref="F107" si="9">F106</f>
        <v>121.86</v>
      </c>
      <c r="G107" s="129">
        <v>0</v>
      </c>
      <c r="H107" s="129">
        <v>0</v>
      </c>
      <c r="I107" s="129">
        <v>0</v>
      </c>
      <c r="J107" s="129"/>
      <c r="K107" s="129"/>
      <c r="L107" s="129"/>
      <c r="M107" s="129"/>
      <c r="N107" s="129"/>
      <c r="O107" s="129"/>
      <c r="P107" s="65">
        <f>SUM(D107:O107)</f>
        <v>121.86</v>
      </c>
    </row>
    <row r="108" spans="1:106" s="2" customFormat="1" ht="13.5" customHeight="1">
      <c r="A108" s="92"/>
      <c r="B108" s="7"/>
      <c r="C108" s="59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22"/>
    </row>
    <row r="109" spans="1:106" s="14" customFormat="1" ht="13.5" customHeight="1">
      <c r="A109" s="157" t="s">
        <v>102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9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</row>
    <row r="110" spans="1:106" ht="13.5" customHeight="1">
      <c r="A110" s="93" t="s">
        <v>360</v>
      </c>
      <c r="B110" s="94" t="s">
        <v>105</v>
      </c>
      <c r="C110" s="70" t="s">
        <v>106</v>
      </c>
      <c r="D110" s="136">
        <v>1400</v>
      </c>
      <c r="E110" s="127">
        <v>1400</v>
      </c>
      <c r="F110" s="127">
        <v>1400</v>
      </c>
      <c r="G110" s="127">
        <v>1400</v>
      </c>
      <c r="H110" s="127">
        <v>1400</v>
      </c>
      <c r="I110" s="127">
        <v>1911.43</v>
      </c>
      <c r="J110" s="127"/>
      <c r="K110" s="127"/>
      <c r="L110" s="127"/>
      <c r="M110" s="127"/>
      <c r="N110" s="127"/>
      <c r="O110" s="127"/>
      <c r="P110" s="74">
        <f>SUM(D110:O110)</f>
        <v>8911.43</v>
      </c>
      <c r="Q110" s="144" t="s">
        <v>689</v>
      </c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</row>
    <row r="111" spans="1:106" ht="13.5" customHeight="1">
      <c r="A111" s="71" t="s">
        <v>0</v>
      </c>
      <c r="B111" s="72"/>
      <c r="C111" s="91"/>
      <c r="D111" s="129">
        <f>SUM(D110)</f>
        <v>1400</v>
      </c>
      <c r="E111" s="129">
        <f>SUM(E110)</f>
        <v>1400</v>
      </c>
      <c r="F111" s="129">
        <f>SUM(F110)</f>
        <v>1400</v>
      </c>
      <c r="G111" s="129">
        <f>SUM(G110)</f>
        <v>1400</v>
      </c>
      <c r="H111" s="129">
        <f>SUM(H110)</f>
        <v>1400</v>
      </c>
      <c r="I111" s="129">
        <f>I110</f>
        <v>1911.43</v>
      </c>
      <c r="J111" s="129"/>
      <c r="K111" s="129"/>
      <c r="L111" s="129"/>
      <c r="M111" s="129"/>
      <c r="N111" s="129"/>
      <c r="O111" s="129"/>
      <c r="P111" s="74">
        <f>SUM(D111:O111)</f>
        <v>8911.43</v>
      </c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</row>
    <row r="112" spans="1:106" s="11" customFormat="1" ht="13.5" customHeight="1">
      <c r="A112" s="8"/>
      <c r="B112" s="8"/>
      <c r="C112" s="58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23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</row>
    <row r="113" spans="1:106" ht="13.5" customHeight="1">
      <c r="A113" s="148" t="s">
        <v>7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50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</row>
    <row r="114" spans="1:106" ht="13.5" customHeight="1">
      <c r="A114" s="70" t="s">
        <v>662</v>
      </c>
      <c r="B114" s="67" t="s">
        <v>140</v>
      </c>
      <c r="C114" s="70" t="s">
        <v>93</v>
      </c>
      <c r="D114" s="136">
        <v>1850</v>
      </c>
      <c r="E114" s="127">
        <v>1850</v>
      </c>
      <c r="F114" s="127">
        <v>1850</v>
      </c>
      <c r="G114" s="127">
        <v>1850</v>
      </c>
      <c r="H114" s="127">
        <v>1850</v>
      </c>
      <c r="I114" s="127">
        <v>1850</v>
      </c>
      <c r="J114" s="127"/>
      <c r="K114" s="127"/>
      <c r="L114" s="127"/>
      <c r="M114" s="127"/>
      <c r="N114" s="127"/>
      <c r="O114" s="127"/>
      <c r="P114" s="65">
        <f>SUM(D114:O114)</f>
        <v>11100</v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</row>
    <row r="115" spans="1:106" ht="13.5" customHeight="1">
      <c r="A115" s="70" t="s">
        <v>663</v>
      </c>
      <c r="B115" s="67" t="s">
        <v>178</v>
      </c>
      <c r="C115" s="70" t="s">
        <v>179</v>
      </c>
      <c r="D115" s="136">
        <v>742.58</v>
      </c>
      <c r="E115" s="127">
        <v>742.58</v>
      </c>
      <c r="F115" s="127">
        <v>742.58</v>
      </c>
      <c r="G115" s="127">
        <v>742.58</v>
      </c>
      <c r="H115" s="127">
        <v>742.58</v>
      </c>
      <c r="I115" s="127">
        <v>742.58</v>
      </c>
      <c r="J115" s="127"/>
      <c r="K115" s="127"/>
      <c r="L115" s="127"/>
      <c r="M115" s="127"/>
      <c r="N115" s="127"/>
      <c r="O115" s="127"/>
      <c r="P115" s="65">
        <f t="shared" ref="P115:P117" si="10">SUM(D115:O115)</f>
        <v>4455.4800000000005</v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</row>
    <row r="116" spans="1:106" ht="13.5" customHeight="1">
      <c r="A116" s="70" t="s">
        <v>664</v>
      </c>
      <c r="B116" s="67" t="s">
        <v>159</v>
      </c>
      <c r="C116" s="70" t="s">
        <v>160</v>
      </c>
      <c r="D116" s="136">
        <v>30000</v>
      </c>
      <c r="E116" s="127">
        <v>10000</v>
      </c>
      <c r="F116" s="127">
        <v>10000</v>
      </c>
      <c r="G116" s="127">
        <v>10000</v>
      </c>
      <c r="H116" s="127">
        <v>10000</v>
      </c>
      <c r="I116" s="127">
        <v>10000</v>
      </c>
      <c r="J116" s="127"/>
      <c r="K116" s="127"/>
      <c r="L116" s="127"/>
      <c r="M116" s="127"/>
      <c r="N116" s="127"/>
      <c r="O116" s="127"/>
      <c r="P116" s="65">
        <f t="shared" si="10"/>
        <v>80000</v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</row>
    <row r="117" spans="1:106" ht="13.5" customHeight="1">
      <c r="A117" s="71" t="s">
        <v>0</v>
      </c>
      <c r="B117" s="72"/>
      <c r="C117" s="91"/>
      <c r="D117" s="129">
        <f t="shared" ref="D117:I117" si="11">SUM(D114:D116)</f>
        <v>32592.58</v>
      </c>
      <c r="E117" s="129">
        <f t="shared" si="11"/>
        <v>12592.58</v>
      </c>
      <c r="F117" s="129">
        <f t="shared" si="11"/>
        <v>12592.58</v>
      </c>
      <c r="G117" s="129">
        <f t="shared" si="11"/>
        <v>12592.58</v>
      </c>
      <c r="H117" s="129">
        <f t="shared" si="11"/>
        <v>12592.58</v>
      </c>
      <c r="I117" s="129">
        <f t="shared" si="11"/>
        <v>12592.58</v>
      </c>
      <c r="J117" s="129"/>
      <c r="K117" s="129"/>
      <c r="L117" s="129"/>
      <c r="M117" s="129"/>
      <c r="N117" s="129"/>
      <c r="O117" s="129"/>
      <c r="P117" s="65">
        <f t="shared" si="10"/>
        <v>95555.48000000001</v>
      </c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</row>
    <row r="118" spans="1:106" ht="13.5" customHeight="1">
      <c r="A118" s="92"/>
      <c r="B118" s="7"/>
      <c r="C118" s="5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96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</row>
    <row r="119" spans="1:106" ht="13.5" customHeight="1">
      <c r="A119" s="148" t="s">
        <v>175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50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</row>
    <row r="120" spans="1:106" ht="13.5" customHeight="1">
      <c r="A120" s="70" t="s">
        <v>665</v>
      </c>
      <c r="B120" s="67" t="s">
        <v>176</v>
      </c>
      <c r="C120" s="70" t="s">
        <v>177</v>
      </c>
      <c r="D120" s="136">
        <v>5000</v>
      </c>
      <c r="E120" s="127">
        <v>5000</v>
      </c>
      <c r="F120" s="127">
        <v>5000</v>
      </c>
      <c r="G120" s="127">
        <v>5000</v>
      </c>
      <c r="H120" s="127">
        <v>5000</v>
      </c>
      <c r="I120" s="127">
        <v>5000</v>
      </c>
      <c r="J120" s="127"/>
      <c r="K120" s="127"/>
      <c r="L120" s="127"/>
      <c r="M120" s="127"/>
      <c r="N120" s="127"/>
      <c r="O120" s="127"/>
      <c r="P120" s="65">
        <f>SUM(D120:O120)</f>
        <v>30000</v>
      </c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</row>
    <row r="121" spans="1:106" s="2" customFormat="1" ht="13.5" customHeight="1">
      <c r="A121" s="71" t="s">
        <v>0</v>
      </c>
      <c r="B121" s="72"/>
      <c r="C121" s="91"/>
      <c r="D121" s="129">
        <f>SUM(D120)</f>
        <v>5000</v>
      </c>
      <c r="E121" s="129">
        <f>SUM(E120)</f>
        <v>5000</v>
      </c>
      <c r="F121" s="129">
        <f>SUM(F120)</f>
        <v>5000</v>
      </c>
      <c r="G121" s="129">
        <f>SUM(G120)</f>
        <v>5000</v>
      </c>
      <c r="H121" s="129">
        <f>SUM(H120)</f>
        <v>5000</v>
      </c>
      <c r="I121" s="129">
        <f>I120</f>
        <v>5000</v>
      </c>
      <c r="J121" s="129"/>
      <c r="K121" s="129"/>
      <c r="L121" s="129"/>
      <c r="M121" s="129"/>
      <c r="N121" s="129"/>
      <c r="O121" s="129"/>
      <c r="P121" s="65">
        <f>SUM(D121:O121)</f>
        <v>30000</v>
      </c>
    </row>
    <row r="122" spans="1:106" s="2" customFormat="1" ht="13.5" customHeight="1">
      <c r="A122" s="92"/>
      <c r="B122" s="4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111"/>
    </row>
    <row r="123" spans="1:106" ht="13.5" customHeight="1">
      <c r="A123" s="148" t="s">
        <v>19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50"/>
    </row>
    <row r="124" spans="1:106" ht="13.5" customHeight="1">
      <c r="A124" s="115" t="s">
        <v>666</v>
      </c>
      <c r="B124" s="100" t="s">
        <v>98</v>
      </c>
      <c r="C124" s="68" t="s">
        <v>97</v>
      </c>
      <c r="D124" s="137">
        <v>2429.7399999999998</v>
      </c>
      <c r="E124" s="135">
        <v>2300</v>
      </c>
      <c r="F124" s="135">
        <v>2428.46</v>
      </c>
      <c r="G124" s="135">
        <v>2428.46</v>
      </c>
      <c r="H124" s="135">
        <v>2428.46</v>
      </c>
      <c r="I124" s="135">
        <v>2428.46</v>
      </c>
      <c r="J124" s="135"/>
      <c r="K124" s="135"/>
      <c r="L124" s="135"/>
      <c r="M124" s="135"/>
      <c r="N124" s="135"/>
      <c r="O124" s="135"/>
      <c r="P124" s="65">
        <f>SUM(D124:O124)</f>
        <v>14443.579999999998</v>
      </c>
    </row>
    <row r="125" spans="1:106" s="2" customFormat="1" ht="13.5" customHeight="1">
      <c r="A125" s="116" t="s">
        <v>667</v>
      </c>
      <c r="B125" s="101" t="s">
        <v>119</v>
      </c>
      <c r="C125" s="68" t="s">
        <v>115</v>
      </c>
      <c r="D125" s="139">
        <v>0</v>
      </c>
      <c r="E125" s="139">
        <v>0</v>
      </c>
      <c r="F125" s="86">
        <v>645</v>
      </c>
      <c r="G125" s="135">
        <v>0</v>
      </c>
      <c r="H125" s="135" t="s">
        <v>255</v>
      </c>
      <c r="I125" s="135" t="s">
        <v>255</v>
      </c>
      <c r="J125" s="82" t="s">
        <v>203</v>
      </c>
      <c r="K125" s="82" t="s">
        <v>203</v>
      </c>
      <c r="L125" s="82" t="s">
        <v>203</v>
      </c>
      <c r="M125" s="82" t="s">
        <v>203</v>
      </c>
      <c r="N125" s="82" t="s">
        <v>203</v>
      </c>
      <c r="O125" s="82" t="s">
        <v>203</v>
      </c>
      <c r="P125" s="65">
        <f>SUM(D125:O125)</f>
        <v>645</v>
      </c>
    </row>
    <row r="126" spans="1:106" s="2" customFormat="1" ht="13.5" customHeight="1">
      <c r="A126" s="116" t="s">
        <v>145</v>
      </c>
      <c r="B126" s="102" t="s">
        <v>146</v>
      </c>
      <c r="C126" s="68" t="s">
        <v>148</v>
      </c>
      <c r="D126" s="139">
        <v>9350</v>
      </c>
      <c r="E126" s="86">
        <v>7700</v>
      </c>
      <c r="F126" s="86">
        <v>7850</v>
      </c>
      <c r="G126" s="135">
        <v>0</v>
      </c>
      <c r="H126" s="135">
        <v>0</v>
      </c>
      <c r="I126" s="135">
        <v>0</v>
      </c>
      <c r="J126" s="135"/>
      <c r="K126" s="135"/>
      <c r="L126" s="135"/>
      <c r="M126" s="135"/>
      <c r="N126" s="135"/>
      <c r="O126" s="135"/>
      <c r="P126" s="65">
        <f t="shared" ref="P126:P128" si="12">SUM(D126:O126)</f>
        <v>24900</v>
      </c>
    </row>
    <row r="127" spans="1:106" s="2" customFormat="1" ht="13.5" customHeight="1">
      <c r="A127" s="115" t="s">
        <v>668</v>
      </c>
      <c r="B127" s="100" t="s">
        <v>158</v>
      </c>
      <c r="C127" s="68" t="s">
        <v>157</v>
      </c>
      <c r="D127" s="136">
        <v>3000</v>
      </c>
      <c r="E127" s="135">
        <v>3000</v>
      </c>
      <c r="F127" s="135">
        <v>2600</v>
      </c>
      <c r="G127" s="135">
        <v>2600</v>
      </c>
      <c r="H127" s="135">
        <v>2600</v>
      </c>
      <c r="I127" s="135">
        <v>2600</v>
      </c>
      <c r="J127" s="82" t="s">
        <v>203</v>
      </c>
      <c r="K127" s="82" t="s">
        <v>203</v>
      </c>
      <c r="L127" s="82" t="s">
        <v>203</v>
      </c>
      <c r="M127" s="82" t="s">
        <v>203</v>
      </c>
      <c r="N127" s="82" t="s">
        <v>203</v>
      </c>
      <c r="O127" s="82" t="s">
        <v>203</v>
      </c>
      <c r="P127" s="65">
        <f t="shared" si="12"/>
        <v>16400</v>
      </c>
    </row>
    <row r="128" spans="1:106" s="2" customFormat="1" ht="13.5" customHeight="1">
      <c r="A128" s="103" t="s">
        <v>0</v>
      </c>
      <c r="B128" s="72"/>
      <c r="C128" s="91"/>
      <c r="D128" s="129">
        <f t="shared" ref="D128:I128" si="13">SUM(D124:D127)</f>
        <v>14779.74</v>
      </c>
      <c r="E128" s="129">
        <f t="shared" si="13"/>
        <v>13000</v>
      </c>
      <c r="F128" s="129">
        <f t="shared" si="13"/>
        <v>13523.46</v>
      </c>
      <c r="G128" s="129">
        <f t="shared" si="13"/>
        <v>5028.46</v>
      </c>
      <c r="H128" s="129">
        <f t="shared" si="13"/>
        <v>5028.46</v>
      </c>
      <c r="I128" s="129">
        <f t="shared" si="13"/>
        <v>5028.46</v>
      </c>
      <c r="J128" s="129"/>
      <c r="K128" s="129"/>
      <c r="L128" s="129"/>
      <c r="M128" s="129"/>
      <c r="N128" s="129"/>
      <c r="O128" s="129"/>
      <c r="P128" s="65">
        <f t="shared" si="12"/>
        <v>56388.579999999994</v>
      </c>
    </row>
    <row r="129" spans="1:154" ht="13.5" customHeight="1">
      <c r="A129" s="47"/>
      <c r="B129" s="7"/>
      <c r="C129" s="5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24"/>
    </row>
    <row r="130" spans="1:154" s="9" customFormat="1" ht="13.5" customHeight="1">
      <c r="A130" s="148" t="s">
        <v>13</v>
      </c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50"/>
    </row>
    <row r="131" spans="1:154" ht="13.5" customHeight="1">
      <c r="A131" s="117" t="s">
        <v>669</v>
      </c>
      <c r="B131" s="99" t="s">
        <v>99</v>
      </c>
      <c r="C131" s="70" t="s">
        <v>100</v>
      </c>
      <c r="D131" s="136">
        <v>124.92</v>
      </c>
      <c r="E131" s="136">
        <v>351.75</v>
      </c>
      <c r="F131" s="136">
        <v>217.43</v>
      </c>
      <c r="G131" s="136">
        <v>536.74</v>
      </c>
      <c r="H131" s="136">
        <v>495.68</v>
      </c>
      <c r="I131" s="136">
        <v>2823.97</v>
      </c>
      <c r="J131" s="136"/>
      <c r="K131" s="136"/>
      <c r="L131" s="136"/>
      <c r="M131" s="136"/>
      <c r="N131" s="136"/>
      <c r="O131" s="136"/>
      <c r="P131" s="95">
        <f>SUM(D131:O131)</f>
        <v>4550.49</v>
      </c>
    </row>
    <row r="132" spans="1:154" s="2" customFormat="1" ht="13.5" customHeight="1">
      <c r="A132" s="71" t="s">
        <v>0</v>
      </c>
      <c r="B132" s="72"/>
      <c r="C132" s="91"/>
      <c r="D132" s="129">
        <f>SUM(D131)</f>
        <v>124.92</v>
      </c>
      <c r="E132" s="129">
        <f>SUM(E131)</f>
        <v>351.75</v>
      </c>
      <c r="F132" s="129">
        <f>SUM(F131)</f>
        <v>217.43</v>
      </c>
      <c r="G132" s="129">
        <f>SUM(G131)</f>
        <v>536.74</v>
      </c>
      <c r="H132" s="129">
        <v>495.68</v>
      </c>
      <c r="I132" s="129">
        <f>I131</f>
        <v>2823.97</v>
      </c>
      <c r="J132" s="129"/>
      <c r="K132" s="129"/>
      <c r="L132" s="129"/>
      <c r="M132" s="129"/>
      <c r="N132" s="129"/>
      <c r="O132" s="129"/>
      <c r="P132" s="95">
        <f>SUM(D132:O132)</f>
        <v>4550.49</v>
      </c>
    </row>
    <row r="133" spans="1:154" s="2" customFormat="1" ht="13.5" customHeight="1">
      <c r="A133" s="8"/>
      <c r="B133" s="8"/>
      <c r="C133" s="58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23"/>
    </row>
    <row r="134" spans="1:154" s="11" customFormat="1" ht="13.5" customHeight="1">
      <c r="A134" s="160" t="s">
        <v>16</v>
      </c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2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</row>
    <row r="135" spans="1:154" ht="13.5" customHeight="1">
      <c r="A135" s="98" t="s">
        <v>387</v>
      </c>
      <c r="B135" s="76" t="s">
        <v>135</v>
      </c>
      <c r="C135" s="68" t="s">
        <v>94</v>
      </c>
      <c r="D135" s="139">
        <v>7036.14</v>
      </c>
      <c r="E135" s="139">
        <v>6350.06</v>
      </c>
      <c r="F135" s="139">
        <v>5284.24</v>
      </c>
      <c r="G135" s="137">
        <v>3587.22</v>
      </c>
      <c r="H135" s="137">
        <v>3283.82</v>
      </c>
      <c r="I135" s="137">
        <v>3903.7</v>
      </c>
      <c r="J135" s="137"/>
      <c r="K135" s="137"/>
      <c r="L135" s="137"/>
      <c r="M135" s="137"/>
      <c r="N135" s="137"/>
      <c r="O135" s="137"/>
      <c r="P135" s="78">
        <f>SUM(D135:O135)</f>
        <v>29445.180000000004</v>
      </c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</row>
    <row r="136" spans="1:154" s="2" customFormat="1" ht="13.5" customHeight="1">
      <c r="A136" s="71" t="s">
        <v>0</v>
      </c>
      <c r="B136" s="87"/>
      <c r="C136" s="91"/>
      <c r="D136" s="132">
        <f>SUM(D135)</f>
        <v>7036.14</v>
      </c>
      <c r="E136" s="132">
        <f>SUM(E135)</f>
        <v>6350.06</v>
      </c>
      <c r="F136" s="132">
        <f>SUM(F135)</f>
        <v>5284.24</v>
      </c>
      <c r="G136" s="132">
        <f>G135</f>
        <v>3587.22</v>
      </c>
      <c r="H136" s="132">
        <v>3283.82</v>
      </c>
      <c r="I136" s="132">
        <f>I135</f>
        <v>3903.7</v>
      </c>
      <c r="J136" s="132"/>
      <c r="K136" s="132"/>
      <c r="L136" s="132"/>
      <c r="M136" s="132"/>
      <c r="N136" s="132"/>
      <c r="O136" s="132"/>
      <c r="P136" s="78">
        <f>SUM(D136:O136)</f>
        <v>29445.180000000004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</row>
    <row r="137" spans="1:154" ht="13.5" customHeight="1">
      <c r="A137" s="47"/>
      <c r="B137" s="16"/>
      <c r="C137" s="59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25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</row>
    <row r="138" spans="1:154" s="18" customFormat="1" ht="13.5" customHeight="1">
      <c r="A138" s="148" t="s">
        <v>14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50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</row>
    <row r="139" spans="1:154" s="2" customFormat="1" ht="13.5" customHeight="1">
      <c r="A139" s="63" t="s">
        <v>670</v>
      </c>
      <c r="B139" s="76" t="s">
        <v>141</v>
      </c>
      <c r="C139" s="68" t="s">
        <v>142</v>
      </c>
      <c r="D139" s="136">
        <v>33544.93</v>
      </c>
      <c r="E139" s="127">
        <v>32225.119999999999</v>
      </c>
      <c r="F139" s="127">
        <v>23985.08</v>
      </c>
      <c r="G139" s="127">
        <v>10619.11</v>
      </c>
      <c r="H139" s="127">
        <v>35980.67</v>
      </c>
      <c r="I139" s="127">
        <v>46283.519999999997</v>
      </c>
      <c r="J139" s="127"/>
      <c r="K139" s="127"/>
      <c r="L139" s="127"/>
      <c r="M139" s="127"/>
      <c r="N139" s="127"/>
      <c r="O139" s="127"/>
      <c r="P139" s="78">
        <f>SUM(D139:O139)</f>
        <v>182638.43</v>
      </c>
    </row>
    <row r="140" spans="1:154" s="2" customFormat="1" ht="13.5" customHeight="1">
      <c r="A140" s="71" t="s">
        <v>0</v>
      </c>
      <c r="B140" s="72"/>
      <c r="C140" s="73"/>
      <c r="D140" s="129">
        <f>SUM(D139)</f>
        <v>33544.93</v>
      </c>
      <c r="E140" s="129">
        <f>SUM(E139)</f>
        <v>32225.119999999999</v>
      </c>
      <c r="F140" s="129">
        <f>SUM(F139)</f>
        <v>23985.08</v>
      </c>
      <c r="G140" s="129">
        <f>SUM(G139)</f>
        <v>10619.11</v>
      </c>
      <c r="H140" s="129">
        <v>35980.67</v>
      </c>
      <c r="I140" s="129">
        <v>46283.519999999997</v>
      </c>
      <c r="J140" s="129"/>
      <c r="K140" s="129"/>
      <c r="L140" s="129"/>
      <c r="M140" s="129"/>
      <c r="N140" s="129"/>
      <c r="O140" s="129"/>
      <c r="P140" s="78">
        <f>SUM(D140:O140)</f>
        <v>182638.43</v>
      </c>
    </row>
    <row r="141" spans="1:154" ht="13.5" customHeight="1">
      <c r="A141" s="47"/>
      <c r="B141" s="7"/>
      <c r="C141" s="57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2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</row>
    <row r="142" spans="1:154" s="11" customFormat="1" ht="13.5" customHeight="1">
      <c r="A142" s="160" t="s">
        <v>22</v>
      </c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2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</row>
    <row r="143" spans="1:154" s="9" customFormat="1" ht="13.5" customHeight="1">
      <c r="A143" s="104" t="s">
        <v>644</v>
      </c>
      <c r="B143" s="105" t="s">
        <v>136</v>
      </c>
      <c r="C143" s="63" t="s">
        <v>137</v>
      </c>
      <c r="D143" s="137">
        <v>5000</v>
      </c>
      <c r="E143" s="135">
        <v>5000</v>
      </c>
      <c r="F143" s="135">
        <v>5000</v>
      </c>
      <c r="G143" s="135">
        <v>5000</v>
      </c>
      <c r="H143" s="135">
        <v>5000</v>
      </c>
      <c r="I143" s="135">
        <v>5000</v>
      </c>
      <c r="J143" s="135"/>
      <c r="K143" s="135"/>
      <c r="L143" s="135"/>
      <c r="M143" s="135"/>
      <c r="N143" s="135"/>
      <c r="O143" s="135"/>
      <c r="P143" s="112">
        <f>SUM(D143:O143)</f>
        <v>30000</v>
      </c>
    </row>
    <row r="144" spans="1:154" s="9" customFormat="1" ht="13.5" customHeight="1">
      <c r="A144" s="106"/>
      <c r="B144" s="107"/>
      <c r="C144" s="108"/>
      <c r="D144" s="132">
        <f>SUM(D143)</f>
        <v>5000</v>
      </c>
      <c r="E144" s="132">
        <f>SUM(E143)</f>
        <v>5000</v>
      </c>
      <c r="F144" s="132">
        <f>SUM(F143)</f>
        <v>5000</v>
      </c>
      <c r="G144" s="132">
        <f>SUM(G143)</f>
        <v>5000</v>
      </c>
      <c r="H144" s="132">
        <v>5000</v>
      </c>
      <c r="I144" s="132">
        <v>5000</v>
      </c>
      <c r="J144" s="132"/>
      <c r="K144" s="132"/>
      <c r="L144" s="132"/>
      <c r="M144" s="132"/>
      <c r="N144" s="132"/>
      <c r="O144" s="132"/>
      <c r="P144" s="112">
        <f>SUM(D144:O144)</f>
        <v>30000</v>
      </c>
    </row>
    <row r="145" spans="1:154" s="9" customFormat="1" ht="13.5" customHeight="1">
      <c r="A145" s="8"/>
      <c r="B145" s="8"/>
      <c r="C145" s="58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23"/>
    </row>
    <row r="146" spans="1:154" s="9" customFormat="1" ht="13.5" customHeight="1">
      <c r="A146" s="160" t="s">
        <v>18</v>
      </c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2"/>
    </row>
    <row r="147" spans="1:154" ht="13.5" customHeight="1">
      <c r="A147" s="109" t="s">
        <v>671</v>
      </c>
      <c r="B147" s="85" t="s">
        <v>101</v>
      </c>
      <c r="C147" s="68" t="s">
        <v>131</v>
      </c>
      <c r="D147" s="139">
        <v>2050</v>
      </c>
      <c r="E147" s="86">
        <v>2050</v>
      </c>
      <c r="F147" s="135" t="s">
        <v>203</v>
      </c>
      <c r="G147" s="135" t="s">
        <v>203</v>
      </c>
      <c r="H147" s="135" t="s">
        <v>203</v>
      </c>
      <c r="I147" s="135" t="s">
        <v>203</v>
      </c>
      <c r="J147" s="82" t="s">
        <v>203</v>
      </c>
      <c r="K147" s="82" t="s">
        <v>203</v>
      </c>
      <c r="L147" s="82" t="s">
        <v>203</v>
      </c>
      <c r="M147" s="82" t="s">
        <v>203</v>
      </c>
      <c r="N147" s="82" t="s">
        <v>203</v>
      </c>
      <c r="O147" s="82" t="s">
        <v>203</v>
      </c>
      <c r="P147" s="78">
        <f>SUM(D147:O147)</f>
        <v>4100</v>
      </c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</row>
    <row r="148" spans="1:154" s="2" customFormat="1" ht="13.5" customHeight="1">
      <c r="A148" s="106"/>
      <c r="B148" s="107"/>
      <c r="C148" s="110"/>
      <c r="D148" s="132">
        <f>SUM(D147)</f>
        <v>2050</v>
      </c>
      <c r="E148" s="132">
        <f>SUM(E147)</f>
        <v>2050</v>
      </c>
      <c r="F148" s="132" t="s">
        <v>203</v>
      </c>
      <c r="G148" s="132" t="s">
        <v>203</v>
      </c>
      <c r="H148" s="132" t="s">
        <v>203</v>
      </c>
      <c r="I148" s="132" t="s">
        <v>203</v>
      </c>
      <c r="J148" s="132"/>
      <c r="K148" s="132"/>
      <c r="L148" s="132"/>
      <c r="M148" s="132"/>
      <c r="N148" s="132"/>
      <c r="O148" s="132"/>
      <c r="P148" s="78">
        <f>SUM(D148:O148)</f>
        <v>4100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</row>
    <row r="149" spans="1:154" ht="13.5" customHeight="1">
      <c r="A149" s="8"/>
      <c r="B149" s="13"/>
      <c r="C149" s="60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2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</row>
    <row r="150" spans="1:154" s="11" customFormat="1" ht="13.5" customHeight="1">
      <c r="A150" s="160" t="s">
        <v>17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2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</row>
    <row r="151" spans="1:154" ht="13.5" customHeight="1">
      <c r="A151" s="70" t="s">
        <v>672</v>
      </c>
      <c r="B151" s="76" t="s">
        <v>138</v>
      </c>
      <c r="C151" s="68" t="s">
        <v>96</v>
      </c>
      <c r="D151" s="139">
        <v>254</v>
      </c>
      <c r="E151" s="139">
        <v>254</v>
      </c>
      <c r="F151" s="139">
        <v>254</v>
      </c>
      <c r="G151" s="139">
        <v>254</v>
      </c>
      <c r="H151" s="139">
        <v>254</v>
      </c>
      <c r="I151" s="139" t="s">
        <v>255</v>
      </c>
      <c r="J151" s="82" t="s">
        <v>203</v>
      </c>
      <c r="K151" s="82" t="s">
        <v>203</v>
      </c>
      <c r="L151" s="82" t="s">
        <v>203</v>
      </c>
      <c r="M151" s="82" t="s">
        <v>203</v>
      </c>
      <c r="N151" s="82" t="s">
        <v>203</v>
      </c>
      <c r="O151" s="82" t="s">
        <v>203</v>
      </c>
      <c r="P151" s="65">
        <f>SUM(D151:O151)</f>
        <v>1270</v>
      </c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</row>
    <row r="152" spans="1:154" ht="13.5" customHeight="1">
      <c r="A152" s="93" t="s">
        <v>690</v>
      </c>
      <c r="B152" s="76" t="s">
        <v>95</v>
      </c>
      <c r="C152" s="68" t="s">
        <v>96</v>
      </c>
      <c r="D152" s="135">
        <v>199.9</v>
      </c>
      <c r="E152" s="135">
        <v>199.9</v>
      </c>
      <c r="F152" s="135">
        <v>0</v>
      </c>
      <c r="G152" s="135">
        <v>199.9</v>
      </c>
      <c r="H152" s="135">
        <v>399.8</v>
      </c>
      <c r="I152" s="135">
        <v>199.9</v>
      </c>
      <c r="J152" s="135"/>
      <c r="K152" s="135"/>
      <c r="L152" s="135"/>
      <c r="M152" s="135"/>
      <c r="N152" s="135"/>
      <c r="O152" s="135"/>
      <c r="P152" s="65">
        <f t="shared" ref="P152:P154" si="14">SUM(D152:O152)</f>
        <v>1199.4000000000001</v>
      </c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</row>
    <row r="153" spans="1:154" s="2" customFormat="1" ht="13.5" customHeight="1">
      <c r="A153" s="2" t="s">
        <v>681</v>
      </c>
      <c r="D153" s="135">
        <v>0</v>
      </c>
      <c r="E153" s="135">
        <v>0</v>
      </c>
      <c r="F153" s="135">
        <v>0</v>
      </c>
      <c r="G153" s="135">
        <v>0</v>
      </c>
      <c r="H153" s="139">
        <v>19.989999999999998</v>
      </c>
      <c r="I153" s="137">
        <v>179.9</v>
      </c>
      <c r="J153" s="77"/>
      <c r="K153" s="77"/>
      <c r="L153" s="77"/>
      <c r="M153" s="77"/>
      <c r="N153" s="77"/>
      <c r="O153" s="77"/>
      <c r="P153" s="65">
        <f t="shared" si="14"/>
        <v>199.89000000000001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</row>
    <row r="154" spans="1:154" s="2" customFormat="1" ht="13.5" customHeight="1">
      <c r="A154" s="71" t="s">
        <v>0</v>
      </c>
      <c r="B154" s="87"/>
      <c r="C154" s="91"/>
      <c r="D154" s="132">
        <f>SUM(D151:D152)</f>
        <v>453.9</v>
      </c>
      <c r="E154" s="132">
        <f>SUM(E151:E152)</f>
        <v>453.9</v>
      </c>
      <c r="F154" s="132">
        <f>SUM(F151:F152)</f>
        <v>254</v>
      </c>
      <c r="G154" s="132">
        <f>SUM(G151:G152)</f>
        <v>453.9</v>
      </c>
      <c r="H154" s="132">
        <f>SUM(H151:H153)</f>
        <v>673.79</v>
      </c>
      <c r="I154" s="132">
        <f>SUM(I151:I153)</f>
        <v>379.8</v>
      </c>
      <c r="J154" s="132"/>
      <c r="K154" s="132"/>
      <c r="L154" s="132"/>
      <c r="M154" s="132"/>
      <c r="N154" s="132"/>
      <c r="O154" s="132"/>
      <c r="P154" s="65">
        <f t="shared" si="14"/>
        <v>2669.29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</row>
    <row r="155" spans="1:154" ht="13.5" customHeight="1">
      <c r="A155" s="47"/>
      <c r="B155" s="16"/>
      <c r="C155" s="59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26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</row>
    <row r="156" spans="1:154" s="18" customFormat="1" ht="13.5" customHeight="1">
      <c r="A156" s="160" t="s">
        <v>20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2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</row>
    <row r="157" spans="1:154" ht="13.5" customHeight="1">
      <c r="A157" s="104" t="s">
        <v>673</v>
      </c>
      <c r="B157" s="85" t="s">
        <v>174</v>
      </c>
      <c r="C157" s="81" t="s">
        <v>112</v>
      </c>
      <c r="D157" s="137">
        <v>326.76</v>
      </c>
      <c r="E157" s="135" t="s">
        <v>147</v>
      </c>
      <c r="F157" s="135">
        <v>163.36000000000001</v>
      </c>
      <c r="G157" s="135">
        <v>0</v>
      </c>
      <c r="H157" s="135">
        <v>0</v>
      </c>
      <c r="I157" s="135">
        <v>0</v>
      </c>
      <c r="J157" s="135"/>
      <c r="K157" s="135"/>
      <c r="L157" s="135"/>
      <c r="M157" s="135"/>
      <c r="N157" s="135"/>
      <c r="O157" s="135"/>
      <c r="P157" s="78">
        <f>SUM(D157:O157)</f>
        <v>490.12</v>
      </c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</row>
    <row r="158" spans="1:154" ht="13.5" customHeight="1">
      <c r="A158" s="104" t="s">
        <v>692</v>
      </c>
      <c r="B158" s="85" t="s">
        <v>118</v>
      </c>
      <c r="C158" s="81" t="s">
        <v>120</v>
      </c>
      <c r="D158" s="137">
        <v>431.46</v>
      </c>
      <c r="E158" s="135">
        <v>431.46</v>
      </c>
      <c r="F158" s="135">
        <v>0</v>
      </c>
      <c r="G158" s="135">
        <v>0</v>
      </c>
      <c r="H158" s="135">
        <v>0</v>
      </c>
      <c r="I158" s="135">
        <v>0</v>
      </c>
      <c r="J158" s="135">
        <v>0</v>
      </c>
      <c r="K158" s="135">
        <v>0</v>
      </c>
      <c r="L158" s="135"/>
      <c r="M158" s="135"/>
      <c r="N158" s="135"/>
      <c r="O158" s="135"/>
      <c r="P158" s="78">
        <f t="shared" ref="P158:P160" si="15">SUM(D158:O158)</f>
        <v>862.92</v>
      </c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</row>
    <row r="159" spans="1:154" ht="13.5" customHeight="1">
      <c r="A159" s="104" t="s">
        <v>691</v>
      </c>
      <c r="B159" s="85" t="s">
        <v>118</v>
      </c>
      <c r="C159" s="81" t="s">
        <v>139</v>
      </c>
      <c r="D159" s="137">
        <v>1468.8</v>
      </c>
      <c r="E159" s="135">
        <v>1434.24</v>
      </c>
      <c r="F159" s="135">
        <v>1399.68</v>
      </c>
      <c r="G159" s="135">
        <v>1460.43</v>
      </c>
      <c r="H159" s="135">
        <v>1442.4</v>
      </c>
      <c r="I159" s="50">
        <v>1424.37</v>
      </c>
      <c r="J159" s="135"/>
      <c r="K159" s="135"/>
      <c r="L159" s="135"/>
      <c r="M159" s="135"/>
      <c r="N159" s="135"/>
      <c r="O159" s="135"/>
      <c r="P159" s="78">
        <f t="shared" si="15"/>
        <v>8629.9200000000019</v>
      </c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</row>
    <row r="160" spans="1:154" ht="13.5" customHeight="1">
      <c r="A160" s="71" t="s">
        <v>0</v>
      </c>
      <c r="B160" s="107"/>
      <c r="C160" s="110"/>
      <c r="D160" s="132">
        <f>SUM(D157:D159)</f>
        <v>2227.02</v>
      </c>
      <c r="E160" s="132">
        <f>SUM(E158:E159)</f>
        <v>1865.7</v>
      </c>
      <c r="F160" s="132">
        <f>SUM(F157:F159)</f>
        <v>1563.04</v>
      </c>
      <c r="G160" s="132">
        <f>SUM(G157:G159)</f>
        <v>1460.43</v>
      </c>
      <c r="H160" s="140">
        <v>1442.4</v>
      </c>
      <c r="I160" s="140">
        <f>SUM(I157:I159)</f>
        <v>1424.37</v>
      </c>
      <c r="J160" s="140"/>
      <c r="K160" s="140"/>
      <c r="L160" s="140"/>
      <c r="M160" s="140"/>
      <c r="N160" s="140"/>
      <c r="O160" s="140"/>
      <c r="P160" s="78">
        <f t="shared" si="15"/>
        <v>9982.9599999999991</v>
      </c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</row>
    <row r="161" spans="1:154" ht="13.5" customHeight="1">
      <c r="A161" s="47"/>
      <c r="B161" s="13"/>
      <c r="C161" s="60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25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</row>
    <row r="162" spans="1:154" ht="13.5" customHeight="1">
      <c r="A162" s="160" t="s">
        <v>194</v>
      </c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</row>
    <row r="163" spans="1:154" ht="13.5" customHeight="1">
      <c r="A163" s="118" t="s">
        <v>674</v>
      </c>
      <c r="B163" s="85" t="s">
        <v>195</v>
      </c>
      <c r="C163" s="81" t="s">
        <v>196</v>
      </c>
      <c r="D163" s="137">
        <v>0</v>
      </c>
      <c r="E163" s="135">
        <v>529.17999999999995</v>
      </c>
      <c r="F163" s="135">
        <v>160</v>
      </c>
      <c r="G163" s="135">
        <v>4217</v>
      </c>
      <c r="H163" s="135">
        <v>1108.32</v>
      </c>
      <c r="I163" s="135">
        <v>670.3</v>
      </c>
      <c r="J163" s="135"/>
      <c r="K163" s="135"/>
      <c r="L163" s="135"/>
      <c r="M163" s="135"/>
      <c r="N163" s="135"/>
      <c r="O163" s="135"/>
      <c r="P163" s="78">
        <f>SUM(D163:O163)</f>
        <v>6684.8</v>
      </c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</row>
    <row r="164" spans="1:154" ht="13.5" customHeight="1">
      <c r="A164" s="71" t="s">
        <v>0</v>
      </c>
      <c r="B164" s="107"/>
      <c r="C164" s="110"/>
      <c r="D164" s="132">
        <f>SUM(D161:D163)</f>
        <v>0</v>
      </c>
      <c r="E164" s="132">
        <f>SUM(E162:E163)</f>
        <v>529.17999999999995</v>
      </c>
      <c r="F164" s="132">
        <f>SUM(F162:F163)</f>
        <v>160</v>
      </c>
      <c r="G164" s="132">
        <f>SUM(G163)</f>
        <v>4217</v>
      </c>
      <c r="H164" s="140">
        <v>4217</v>
      </c>
      <c r="I164" s="140">
        <f>I163</f>
        <v>670.3</v>
      </c>
      <c r="J164" s="140"/>
      <c r="K164" s="140"/>
      <c r="L164" s="140"/>
      <c r="M164" s="140"/>
      <c r="N164" s="140"/>
      <c r="O164" s="140"/>
      <c r="P164" s="78">
        <f>SUM(D164:O164)</f>
        <v>9793.48</v>
      </c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</row>
    <row r="165" spans="1:154" ht="13.5" customHeight="1">
      <c r="A165" s="8"/>
      <c r="B165" s="13"/>
      <c r="C165" s="60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2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</row>
    <row r="166" spans="1:154" s="2" customFormat="1" ht="13.5" customHeight="1">
      <c r="A166" s="148" t="s">
        <v>116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50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</row>
    <row r="167" spans="1:154" ht="13.5" customHeight="1">
      <c r="A167" s="118" t="s">
        <v>675</v>
      </c>
      <c r="B167" s="76" t="s">
        <v>117</v>
      </c>
      <c r="C167" s="68" t="s">
        <v>121</v>
      </c>
      <c r="D167" s="136">
        <v>700</v>
      </c>
      <c r="E167" s="135">
        <v>700</v>
      </c>
      <c r="F167" s="135">
        <v>700</v>
      </c>
      <c r="G167" s="135">
        <v>700</v>
      </c>
      <c r="H167" s="135">
        <v>700</v>
      </c>
      <c r="I167" s="135">
        <v>700</v>
      </c>
      <c r="J167" s="135"/>
      <c r="K167" s="135"/>
      <c r="L167" s="135"/>
      <c r="M167" s="135"/>
      <c r="N167" s="135"/>
      <c r="O167" s="135"/>
      <c r="P167" s="65">
        <f>SUM(D167:O167)</f>
        <v>4200</v>
      </c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</row>
    <row r="168" spans="1:154" s="2" customFormat="1" ht="13.5" customHeight="1">
      <c r="A168" s="71" t="s">
        <v>0</v>
      </c>
      <c r="B168" s="87"/>
      <c r="C168" s="91"/>
      <c r="D168" s="132">
        <f>SUM(D167)</f>
        <v>700</v>
      </c>
      <c r="E168" s="132">
        <f>SUM(E167)</f>
        <v>700</v>
      </c>
      <c r="F168" s="132">
        <f>SUM(F167)</f>
        <v>700</v>
      </c>
      <c r="G168" s="132">
        <f>G167</f>
        <v>700</v>
      </c>
      <c r="H168" s="132">
        <f>H167</f>
        <v>700</v>
      </c>
      <c r="I168" s="132">
        <v>700</v>
      </c>
      <c r="J168" s="132"/>
      <c r="K168" s="132"/>
      <c r="L168" s="132"/>
      <c r="M168" s="132"/>
      <c r="N168" s="132"/>
      <c r="O168" s="132"/>
      <c r="P168" s="65">
        <f>SUM(D168:O168)</f>
        <v>4200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</row>
    <row r="169" spans="1:154" s="11" customFormat="1" ht="13.5" customHeight="1">
      <c r="A169" s="8"/>
      <c r="B169" s="8"/>
      <c r="C169" s="58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23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</row>
    <row r="170" spans="1:154" s="18" customFormat="1" ht="13.5" customHeight="1">
      <c r="A170" s="160" t="s">
        <v>248</v>
      </c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2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</row>
    <row r="171" spans="1:154" ht="13.5" customHeight="1">
      <c r="A171" s="104" t="s">
        <v>244</v>
      </c>
      <c r="B171" s="85" t="s">
        <v>245</v>
      </c>
      <c r="C171" s="81" t="s">
        <v>246</v>
      </c>
      <c r="D171" s="137">
        <v>0</v>
      </c>
      <c r="E171" s="135">
        <v>0</v>
      </c>
      <c r="F171" s="135">
        <v>0</v>
      </c>
      <c r="G171" s="135">
        <v>10985</v>
      </c>
      <c r="H171" s="135">
        <v>217916</v>
      </c>
      <c r="I171" s="135">
        <v>230085</v>
      </c>
      <c r="J171" s="135"/>
      <c r="K171" s="135"/>
      <c r="L171" s="135"/>
      <c r="M171" s="135"/>
      <c r="N171" s="135"/>
      <c r="O171" s="135"/>
      <c r="P171" s="78">
        <f>SUM(D171:O171)</f>
        <v>458986</v>
      </c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</row>
    <row r="172" spans="1:154" ht="13.5" customHeight="1">
      <c r="A172" s="104" t="s">
        <v>247</v>
      </c>
      <c r="B172" s="85" t="s">
        <v>253</v>
      </c>
      <c r="C172" s="81" t="s">
        <v>254</v>
      </c>
      <c r="D172" s="137">
        <v>0</v>
      </c>
      <c r="E172" s="135">
        <v>0</v>
      </c>
      <c r="F172" s="135">
        <v>19500</v>
      </c>
      <c r="G172" s="135">
        <v>6500</v>
      </c>
      <c r="H172" s="135">
        <v>6500</v>
      </c>
      <c r="I172" s="135">
        <v>6500</v>
      </c>
      <c r="J172" s="135"/>
      <c r="K172" s="135"/>
      <c r="L172" s="135"/>
      <c r="M172" s="135"/>
      <c r="N172" s="135"/>
      <c r="O172" s="135"/>
      <c r="P172" s="78">
        <f t="shared" ref="P172:P173" si="16">SUM(D172:O172)</f>
        <v>39000</v>
      </c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</row>
    <row r="173" spans="1:154" ht="13.5" customHeight="1">
      <c r="A173" s="71" t="s">
        <v>0</v>
      </c>
      <c r="B173" s="107"/>
      <c r="C173" s="110"/>
      <c r="D173" s="132">
        <f>SUM(D171:D172)</f>
        <v>0</v>
      </c>
      <c r="E173" s="132">
        <f>SUM(E172:E172)</f>
        <v>0</v>
      </c>
      <c r="F173" s="132">
        <f>SUM(F171:F172)</f>
        <v>19500</v>
      </c>
      <c r="G173" s="132">
        <f>SUM(G171:G172)</f>
        <v>17485</v>
      </c>
      <c r="H173" s="132">
        <f>SUM(H171:H172)</f>
        <v>224416</v>
      </c>
      <c r="I173" s="132">
        <f>SUM(I171:I172)</f>
        <v>236585</v>
      </c>
      <c r="J173" s="132"/>
      <c r="K173" s="132"/>
      <c r="L173" s="132"/>
      <c r="M173" s="132"/>
      <c r="N173" s="132"/>
      <c r="O173" s="132"/>
      <c r="P173" s="78">
        <f t="shared" si="16"/>
        <v>497986</v>
      </c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</row>
    <row r="174" spans="1:154" s="9" customFormat="1" ht="13.5" customHeight="1">
      <c r="A174" s="8"/>
      <c r="B174" s="8"/>
      <c r="C174" s="58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23"/>
    </row>
    <row r="175" spans="1:154" s="9" customFormat="1" ht="13.5" customHeight="1">
      <c r="A175" s="160" t="s">
        <v>249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2"/>
    </row>
    <row r="176" spans="1:154" s="9" customFormat="1" ht="13.5" customHeight="1">
      <c r="A176" s="104" t="s">
        <v>250</v>
      </c>
      <c r="B176" s="85" t="s">
        <v>251</v>
      </c>
      <c r="C176" s="81" t="s">
        <v>252</v>
      </c>
      <c r="D176" s="137">
        <v>0</v>
      </c>
      <c r="E176" s="135">
        <v>0</v>
      </c>
      <c r="F176" s="135">
        <v>0</v>
      </c>
      <c r="G176" s="135">
        <v>0</v>
      </c>
      <c r="H176" s="135">
        <v>0</v>
      </c>
      <c r="I176" s="135">
        <v>0</v>
      </c>
      <c r="J176" s="135"/>
      <c r="K176" s="135"/>
      <c r="L176" s="135"/>
      <c r="M176" s="135"/>
      <c r="N176" s="135"/>
      <c r="O176" s="135"/>
      <c r="P176" s="113">
        <f>SUM(D176:O176)</f>
        <v>0</v>
      </c>
    </row>
    <row r="177" spans="1:154" ht="13.5" customHeight="1">
      <c r="A177" s="71" t="s">
        <v>0</v>
      </c>
      <c r="B177" s="107"/>
      <c r="C177" s="110"/>
      <c r="D177" s="132">
        <f>SUM(D174:D176)</f>
        <v>0</v>
      </c>
      <c r="E177" s="132">
        <f>SUM(E175:E176)</f>
        <v>0</v>
      </c>
      <c r="F177" s="132">
        <f>SUM(F174:F176)</f>
        <v>0</v>
      </c>
      <c r="G177" s="132">
        <f>SUM(G174:G176)</f>
        <v>0</v>
      </c>
      <c r="H177" s="132">
        <f>SUM(H174:H176)</f>
        <v>0</v>
      </c>
      <c r="I177" s="132">
        <v>0</v>
      </c>
      <c r="J177" s="132"/>
      <c r="K177" s="132"/>
      <c r="L177" s="132"/>
      <c r="M177" s="132"/>
      <c r="N177" s="132"/>
      <c r="O177" s="132"/>
      <c r="P177" s="120">
        <f>SUM(D177:O177)</f>
        <v>0</v>
      </c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</row>
    <row r="178" spans="1:154" s="9" customFormat="1" ht="13.5" customHeight="1">
      <c r="A178" s="8"/>
      <c r="B178" s="8"/>
      <c r="C178" s="58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23"/>
    </row>
    <row r="179" spans="1:154" ht="13.5" customHeight="1">
      <c r="A179" s="20"/>
      <c r="B179" s="19"/>
      <c r="C179" s="48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27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</row>
    <row r="180" spans="1:154" ht="13.5" customHeight="1">
      <c r="A180" s="48"/>
      <c r="B180" s="49"/>
      <c r="C180" s="49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1"/>
    </row>
    <row r="181" spans="1:154" ht="13.5" customHeight="1">
      <c r="A181" s="52"/>
      <c r="B181" s="53"/>
      <c r="C181" s="53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5"/>
    </row>
    <row r="182" spans="1:154" ht="13.5" customHeight="1">
      <c r="A182" s="20"/>
      <c r="B182" s="19"/>
      <c r="C182" s="48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27"/>
    </row>
    <row r="183" spans="1:154" ht="13.5" customHeight="1">
      <c r="A183" s="20"/>
      <c r="B183" s="19"/>
      <c r="C183" s="48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27"/>
    </row>
    <row r="184" spans="1:154" s="9" customFormat="1" ht="13.5" customHeight="1">
      <c r="A184" s="20"/>
      <c r="B184" s="19"/>
      <c r="C184" s="48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27"/>
    </row>
    <row r="185" spans="1:154" ht="13.5" customHeight="1">
      <c r="A185" s="20"/>
      <c r="B185" s="19"/>
      <c r="C185" s="48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27"/>
    </row>
    <row r="186" spans="1:154" ht="13.5" customHeight="1">
      <c r="A186" s="20"/>
      <c r="B186" s="19"/>
      <c r="C186" s="48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27"/>
    </row>
    <row r="187" spans="1:154" ht="13.5" customHeight="1">
      <c r="A187" s="20"/>
      <c r="B187" s="19"/>
      <c r="C187" s="48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27"/>
    </row>
    <row r="188" spans="1:154" ht="13.5" customHeight="1">
      <c r="A188" s="20"/>
      <c r="B188" s="19"/>
      <c r="C188" s="48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27"/>
    </row>
    <row r="189" spans="1:154" ht="13.5" customHeight="1">
      <c r="A189" s="20"/>
      <c r="B189" s="19"/>
      <c r="C189" s="48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27"/>
    </row>
    <row r="190" spans="1:154" ht="13.5" customHeight="1">
      <c r="A190" s="20"/>
      <c r="B190" s="19"/>
      <c r="C190" s="48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27"/>
    </row>
    <row r="191" spans="1:154" ht="13.5" customHeight="1">
      <c r="A191" s="20"/>
      <c r="B191" s="19"/>
      <c r="C191" s="48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27"/>
    </row>
    <row r="192" spans="1:154" ht="13.5" customHeight="1">
      <c r="A192" s="20"/>
      <c r="B192" s="19"/>
      <c r="C192" s="48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27"/>
    </row>
    <row r="193" spans="1:16" ht="13.5" customHeight="1">
      <c r="A193" s="20"/>
      <c r="B193" s="19"/>
      <c r="C193" s="48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27"/>
    </row>
    <row r="194" spans="1:16" ht="13.5" customHeight="1">
      <c r="A194" s="20"/>
      <c r="B194" s="19"/>
      <c r="C194" s="48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27"/>
    </row>
    <row r="195" spans="1:16" ht="13.5" customHeight="1">
      <c r="A195" s="20"/>
      <c r="B195" s="19"/>
      <c r="C195" s="48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27"/>
    </row>
    <row r="196" spans="1:16" ht="13.5" customHeight="1">
      <c r="A196" s="20"/>
      <c r="B196" s="19"/>
      <c r="C196" s="48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27"/>
    </row>
    <row r="197" spans="1:16" ht="13.5" customHeight="1">
      <c r="A197" s="20"/>
      <c r="B197" s="19"/>
      <c r="C197" s="48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27"/>
    </row>
    <row r="198" spans="1:16" ht="13.5" customHeight="1">
      <c r="A198" s="20"/>
      <c r="B198" s="19"/>
      <c r="C198" s="48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27"/>
    </row>
    <row r="199" spans="1:16" ht="13.5" customHeight="1">
      <c r="A199" s="20"/>
      <c r="B199" s="19"/>
      <c r="C199" s="48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27"/>
    </row>
    <row r="200" spans="1:16" ht="13.5" customHeight="1">
      <c r="A200" s="20"/>
      <c r="B200" s="19"/>
      <c r="C200" s="48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27"/>
    </row>
    <row r="201" spans="1:16" ht="13.5" customHeight="1">
      <c r="A201" s="20"/>
      <c r="B201" s="19"/>
      <c r="C201" s="48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27"/>
    </row>
    <row r="202" spans="1:16" ht="13.5" customHeight="1">
      <c r="A202" s="20"/>
      <c r="B202" s="19"/>
      <c r="C202" s="48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27"/>
    </row>
    <row r="203" spans="1:16" ht="13.5" customHeight="1">
      <c r="A203" s="20"/>
      <c r="B203" s="19"/>
      <c r="C203" s="48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27"/>
    </row>
    <row r="204" spans="1:16" ht="13.5" customHeight="1">
      <c r="A204" s="20"/>
      <c r="B204" s="19"/>
      <c r="C204" s="48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27"/>
    </row>
    <row r="205" spans="1:16" ht="13.5" customHeight="1">
      <c r="A205" s="20"/>
      <c r="B205" s="19"/>
      <c r="C205" s="48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27"/>
    </row>
    <row r="206" spans="1:16" ht="13.5" customHeight="1">
      <c r="A206" s="20"/>
      <c r="B206" s="19"/>
      <c r="C206" s="48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27"/>
    </row>
    <row r="207" spans="1:16" ht="13.5" customHeight="1">
      <c r="A207" s="20"/>
      <c r="B207" s="19"/>
      <c r="C207" s="48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27"/>
    </row>
    <row r="208" spans="1:16" ht="13.5" customHeight="1">
      <c r="A208" s="20"/>
      <c r="B208" s="19"/>
      <c r="C208" s="48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27"/>
    </row>
    <row r="209" spans="1:16" ht="13.5" customHeight="1">
      <c r="A209" s="20"/>
      <c r="B209" s="19"/>
      <c r="C209" s="48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27"/>
    </row>
    <row r="210" spans="1:16" ht="13.5" customHeight="1">
      <c r="A210" s="20"/>
      <c r="B210" s="19"/>
      <c r="C210" s="48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27"/>
    </row>
    <row r="211" spans="1:16" ht="13.5" customHeight="1">
      <c r="A211" s="20"/>
      <c r="B211" s="19"/>
      <c r="C211" s="48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27"/>
    </row>
    <row r="212" spans="1:16" ht="13.5" customHeight="1">
      <c r="A212" s="20"/>
      <c r="B212" s="19"/>
      <c r="C212" s="48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27"/>
    </row>
    <row r="213" spans="1:16" ht="13.5" customHeight="1">
      <c r="A213" s="20"/>
      <c r="B213" s="19"/>
      <c r="C213" s="48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27"/>
    </row>
    <row r="214" spans="1:16" ht="13.5" customHeight="1">
      <c r="A214" s="20"/>
      <c r="B214" s="19"/>
      <c r="C214" s="48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27"/>
    </row>
    <row r="215" spans="1:16" ht="13.5" customHeight="1">
      <c r="A215" s="20"/>
      <c r="B215" s="19"/>
      <c r="C215" s="48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27"/>
    </row>
    <row r="216" spans="1:16" ht="13.5" customHeight="1">
      <c r="A216" s="20"/>
      <c r="B216" s="19"/>
      <c r="C216" s="48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27"/>
    </row>
    <row r="217" spans="1:16" ht="13.5" customHeight="1">
      <c r="A217" s="20"/>
      <c r="B217" s="19"/>
      <c r="C217" s="48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27"/>
    </row>
    <row r="218" spans="1:16" ht="13.5" customHeight="1">
      <c r="A218" s="20"/>
      <c r="B218" s="19"/>
      <c r="C218" s="48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27"/>
    </row>
    <row r="219" spans="1:16" ht="13.5" customHeight="1">
      <c r="A219" s="20"/>
      <c r="B219" s="19"/>
      <c r="C219" s="48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27"/>
    </row>
    <row r="220" spans="1:16" ht="13.5" customHeight="1">
      <c r="A220" s="20"/>
      <c r="B220" s="19"/>
      <c r="C220" s="48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27"/>
    </row>
    <row r="221" spans="1:16" ht="13.5" customHeight="1">
      <c r="A221" s="20"/>
      <c r="B221" s="19"/>
      <c r="C221" s="48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27"/>
    </row>
    <row r="222" spans="1:16" ht="13.5" customHeight="1">
      <c r="A222" s="20"/>
      <c r="B222" s="19"/>
      <c r="C222" s="48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27"/>
    </row>
    <row r="223" spans="1:16" ht="13.5" customHeight="1">
      <c r="A223" s="20"/>
      <c r="B223" s="19"/>
      <c r="C223" s="48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27"/>
    </row>
    <row r="224" spans="1:16" ht="13.5" customHeight="1">
      <c r="A224" s="20"/>
      <c r="B224" s="19"/>
      <c r="C224" s="48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27"/>
    </row>
    <row r="225" spans="1:16" ht="13.5" customHeight="1">
      <c r="A225" s="20"/>
      <c r="B225" s="19"/>
      <c r="C225" s="48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27"/>
    </row>
    <row r="226" spans="1:16" ht="13.5" customHeight="1">
      <c r="A226" s="20"/>
      <c r="B226" s="19"/>
      <c r="C226" s="48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27"/>
    </row>
    <row r="227" spans="1:16" ht="13.5" customHeight="1">
      <c r="A227" s="20"/>
      <c r="B227" s="19"/>
      <c r="C227" s="48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27"/>
    </row>
    <row r="228" spans="1:16" ht="13.5" customHeight="1">
      <c r="A228" s="20"/>
      <c r="B228" s="19"/>
      <c r="C228" s="48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27"/>
    </row>
    <row r="65544" spans="16:16" ht="13.5" customHeight="1">
      <c r="P65544" s="21">
        <f>SUM(P107:P65543)</f>
        <v>1929455.8200000003</v>
      </c>
    </row>
  </sheetData>
  <mergeCells count="26">
    <mergeCell ref="A175:P175"/>
    <mergeCell ref="A130:P130"/>
    <mergeCell ref="A134:P134"/>
    <mergeCell ref="A162:P162"/>
    <mergeCell ref="A166:P166"/>
    <mergeCell ref="A170:P170"/>
    <mergeCell ref="A138:P138"/>
    <mergeCell ref="A142:P142"/>
    <mergeCell ref="A146:P146"/>
    <mergeCell ref="A150:P150"/>
    <mergeCell ref="A156:P156"/>
    <mergeCell ref="A119:P119"/>
    <mergeCell ref="A123:P123"/>
    <mergeCell ref="D6:F6"/>
    <mergeCell ref="A8:P8"/>
    <mergeCell ref="G6:I6"/>
    <mergeCell ref="A96:P96"/>
    <mergeCell ref="A101:P101"/>
    <mergeCell ref="A105:P105"/>
    <mergeCell ref="A109:P109"/>
    <mergeCell ref="A113:P113"/>
    <mergeCell ref="A2:P5"/>
    <mergeCell ref="A17:P17"/>
    <mergeCell ref="A62:P62"/>
    <mergeCell ref="A88:P88"/>
    <mergeCell ref="A92:P9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Width="0" fitToHeight="0" orientation="portrait" r:id="rId1"/>
  <colBreaks count="1" manualBreakCount="1">
    <brk id="2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topLeftCell="A7" workbookViewId="0">
      <selection sqref="A1:XFD1048576"/>
    </sheetView>
  </sheetViews>
  <sheetFormatPr defaultRowHeight="15"/>
  <cols>
    <col min="1" max="1" width="11.5703125" bestFit="1" customWidth="1"/>
    <col min="2" max="2" width="9.5703125" bestFit="1" customWidth="1"/>
    <col min="3" max="3" width="36.5703125" bestFit="1" customWidth="1"/>
    <col min="4" max="4" width="6.85546875" bestFit="1" customWidth="1"/>
    <col min="5" max="5" width="16.7109375" bestFit="1" customWidth="1"/>
    <col min="6" max="6" width="21.85546875" bestFit="1" customWidth="1"/>
    <col min="7" max="7" width="6.5703125" bestFit="1" customWidth="1"/>
    <col min="8" max="8" width="7.85546875" bestFit="1" customWidth="1"/>
    <col min="9" max="9" width="7.42578125" customWidth="1"/>
    <col min="10" max="10" width="6.85546875" style="45" customWidth="1"/>
    <col min="11" max="11" width="13.28515625" bestFit="1" customWidth="1"/>
    <col min="12" max="12" width="4.42578125" bestFit="1" customWidth="1"/>
    <col min="13" max="13" width="15.5703125" bestFit="1" customWidth="1"/>
    <col min="14" max="14" width="36.5703125" bestFit="1" customWidth="1"/>
    <col min="15" max="15" width="9.5703125" style="45" bestFit="1" customWidth="1"/>
  </cols>
  <sheetData>
    <row r="1" spans="1:15">
      <c r="A1" s="163" t="s">
        <v>256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s="30" customFormat="1" ht="33.75">
      <c r="A4" s="29" t="s">
        <v>257</v>
      </c>
      <c r="B4" s="29" t="s">
        <v>258</v>
      </c>
      <c r="C4" s="29" t="s">
        <v>259</v>
      </c>
      <c r="D4" s="29" t="s">
        <v>260</v>
      </c>
      <c r="E4" s="29" t="s">
        <v>261</v>
      </c>
      <c r="F4" s="29" t="s">
        <v>262</v>
      </c>
      <c r="G4" s="29" t="s">
        <v>263</v>
      </c>
      <c r="H4" s="29" t="s">
        <v>264</v>
      </c>
      <c r="I4" s="29" t="s">
        <v>265</v>
      </c>
      <c r="J4" s="29" t="s">
        <v>266</v>
      </c>
      <c r="K4" s="29" t="s">
        <v>267</v>
      </c>
      <c r="L4" s="29" t="s">
        <v>268</v>
      </c>
      <c r="M4" s="29" t="s">
        <v>21</v>
      </c>
      <c r="N4" s="29" t="s">
        <v>269</v>
      </c>
      <c r="O4" s="29" t="s">
        <v>270</v>
      </c>
    </row>
    <row r="5" spans="1:15" ht="30">
      <c r="A5" s="31" t="s">
        <v>271</v>
      </c>
      <c r="B5" s="31" t="s">
        <v>272</v>
      </c>
      <c r="C5" s="31" t="s">
        <v>273</v>
      </c>
      <c r="D5" s="31" t="s">
        <v>274</v>
      </c>
      <c r="E5" s="31" t="s">
        <v>275</v>
      </c>
      <c r="F5" s="31" t="s">
        <v>276</v>
      </c>
      <c r="G5" s="32">
        <v>540</v>
      </c>
      <c r="H5" s="33">
        <v>2650</v>
      </c>
      <c r="I5" s="34" t="s">
        <v>277</v>
      </c>
      <c r="J5" s="34">
        <v>4</v>
      </c>
      <c r="K5" s="35">
        <v>44249.680486111109</v>
      </c>
      <c r="L5" s="36" t="s">
        <v>278</v>
      </c>
      <c r="M5" s="37" t="s">
        <v>279</v>
      </c>
      <c r="N5" s="37" t="s">
        <v>280</v>
      </c>
      <c r="O5" s="36">
        <v>8</v>
      </c>
    </row>
    <row r="6" spans="1:15" ht="45">
      <c r="A6" s="31" t="s">
        <v>281</v>
      </c>
      <c r="B6" s="31" t="s">
        <v>272</v>
      </c>
      <c r="C6" s="31" t="s">
        <v>282</v>
      </c>
      <c r="D6" s="31" t="s">
        <v>274</v>
      </c>
      <c r="E6" s="31" t="s">
        <v>275</v>
      </c>
      <c r="F6" s="31" t="s">
        <v>283</v>
      </c>
      <c r="G6" s="33">
        <v>4309</v>
      </c>
      <c r="H6" s="33">
        <v>18010</v>
      </c>
      <c r="I6" s="34" t="s">
        <v>277</v>
      </c>
      <c r="J6" s="34">
        <v>4</v>
      </c>
      <c r="K6" s="35">
        <v>44249.680486111109</v>
      </c>
      <c r="L6" s="36" t="s">
        <v>278</v>
      </c>
      <c r="M6" s="37" t="s">
        <v>284</v>
      </c>
      <c r="N6" s="37" t="s">
        <v>285</v>
      </c>
      <c r="O6" s="36">
        <v>8</v>
      </c>
    </row>
    <row r="7" spans="1:15" ht="30">
      <c r="A7" s="31" t="s">
        <v>286</v>
      </c>
      <c r="B7" s="31" t="s">
        <v>272</v>
      </c>
      <c r="C7" s="31" t="s">
        <v>287</v>
      </c>
      <c r="D7" s="31" t="s">
        <v>274</v>
      </c>
      <c r="E7" s="31" t="s">
        <v>275</v>
      </c>
      <c r="F7" s="31" t="s">
        <v>288</v>
      </c>
      <c r="G7" s="33">
        <v>1503</v>
      </c>
      <c r="H7" s="33">
        <v>6419</v>
      </c>
      <c r="I7" s="34" t="s">
        <v>277</v>
      </c>
      <c r="J7" s="34">
        <v>4</v>
      </c>
      <c r="K7" s="35">
        <v>44249.680486111109</v>
      </c>
      <c r="L7" s="36" t="s">
        <v>278</v>
      </c>
      <c r="M7" s="37" t="s">
        <v>289</v>
      </c>
      <c r="N7" s="37" t="s">
        <v>290</v>
      </c>
      <c r="O7" s="36">
        <v>12</v>
      </c>
    </row>
    <row r="8" spans="1:15" ht="30">
      <c r="A8" s="31" t="s">
        <v>291</v>
      </c>
      <c r="B8" s="31" t="s">
        <v>272</v>
      </c>
      <c r="C8" s="31" t="s">
        <v>78</v>
      </c>
      <c r="D8" s="31" t="s">
        <v>274</v>
      </c>
      <c r="E8" s="31" t="s">
        <v>275</v>
      </c>
      <c r="F8" s="31" t="s">
        <v>292</v>
      </c>
      <c r="G8" s="33">
        <v>5741</v>
      </c>
      <c r="H8" s="33">
        <v>16740</v>
      </c>
      <c r="I8" s="34" t="s">
        <v>277</v>
      </c>
      <c r="J8" s="34">
        <v>4</v>
      </c>
      <c r="K8" s="35">
        <v>44249.680486111109</v>
      </c>
      <c r="L8" s="36" t="s">
        <v>278</v>
      </c>
      <c r="M8" s="37" t="s">
        <v>293</v>
      </c>
      <c r="N8" s="37" t="s">
        <v>294</v>
      </c>
      <c r="O8" s="36">
        <v>7</v>
      </c>
    </row>
    <row r="9" spans="1:15" ht="30">
      <c r="A9" s="31" t="s">
        <v>295</v>
      </c>
      <c r="B9" s="31" t="s">
        <v>272</v>
      </c>
      <c r="C9" s="31" t="s">
        <v>296</v>
      </c>
      <c r="D9" s="31" t="s">
        <v>274</v>
      </c>
      <c r="E9" s="31" t="s">
        <v>275</v>
      </c>
      <c r="F9" s="31" t="s">
        <v>297</v>
      </c>
      <c r="G9" s="33">
        <v>8453</v>
      </c>
      <c r="H9" s="33">
        <v>34729</v>
      </c>
      <c r="I9" s="34" t="s">
        <v>277</v>
      </c>
      <c r="J9" s="34">
        <v>4</v>
      </c>
      <c r="K9" s="35">
        <v>44249.680486111109</v>
      </c>
      <c r="L9" s="36" t="s">
        <v>278</v>
      </c>
      <c r="M9" s="37" t="s">
        <v>298</v>
      </c>
      <c r="N9" s="37" t="s">
        <v>299</v>
      </c>
      <c r="O9" s="36">
        <v>9</v>
      </c>
    </row>
    <row r="10" spans="1:15" ht="30">
      <c r="A10" s="31" t="s">
        <v>300</v>
      </c>
      <c r="B10" s="31" t="s">
        <v>272</v>
      </c>
      <c r="C10" s="31" t="s">
        <v>301</v>
      </c>
      <c r="D10" s="31" t="s">
        <v>274</v>
      </c>
      <c r="E10" s="31" t="s">
        <v>275</v>
      </c>
      <c r="F10" s="31" t="s">
        <v>302</v>
      </c>
      <c r="G10" s="33">
        <v>8360</v>
      </c>
      <c r="H10" s="33">
        <v>24920</v>
      </c>
      <c r="I10" s="34" t="s">
        <v>277</v>
      </c>
      <c r="J10" s="34">
        <v>4</v>
      </c>
      <c r="K10" s="35">
        <v>44249.680486111109</v>
      </c>
      <c r="L10" s="36" t="s">
        <v>278</v>
      </c>
      <c r="M10" s="37" t="s">
        <v>303</v>
      </c>
      <c r="N10" s="37" t="s">
        <v>304</v>
      </c>
      <c r="O10" s="36">
        <v>10</v>
      </c>
    </row>
    <row r="11" spans="1:15" ht="30">
      <c r="A11" s="31" t="s">
        <v>305</v>
      </c>
      <c r="B11" s="31" t="s">
        <v>272</v>
      </c>
      <c r="C11" s="31" t="s">
        <v>306</v>
      </c>
      <c r="D11" s="31" t="s">
        <v>274</v>
      </c>
      <c r="E11" s="31" t="s">
        <v>275</v>
      </c>
      <c r="F11" s="31" t="s">
        <v>297</v>
      </c>
      <c r="G11" s="33">
        <v>9889</v>
      </c>
      <c r="H11" s="33">
        <v>34998</v>
      </c>
      <c r="I11" s="34" t="s">
        <v>277</v>
      </c>
      <c r="J11" s="34">
        <v>4</v>
      </c>
      <c r="K11" s="35">
        <v>44249.680486111109</v>
      </c>
      <c r="L11" s="36" t="s">
        <v>278</v>
      </c>
      <c r="M11" s="37" t="s">
        <v>307</v>
      </c>
      <c r="N11" s="37" t="s">
        <v>299</v>
      </c>
      <c r="O11" s="36">
        <v>4</v>
      </c>
    </row>
    <row r="12" spans="1:15" ht="30">
      <c r="A12" s="31" t="s">
        <v>308</v>
      </c>
      <c r="B12" s="31" t="s">
        <v>272</v>
      </c>
      <c r="C12" s="31" t="s">
        <v>309</v>
      </c>
      <c r="D12" s="31" t="s">
        <v>274</v>
      </c>
      <c r="E12" s="31" t="s">
        <v>275</v>
      </c>
      <c r="F12" s="31" t="s">
        <v>310</v>
      </c>
      <c r="G12" s="33">
        <v>13544</v>
      </c>
      <c r="H12" s="33">
        <v>18481</v>
      </c>
      <c r="I12" s="34" t="s">
        <v>277</v>
      </c>
      <c r="J12" s="34">
        <v>4</v>
      </c>
      <c r="K12" s="35">
        <v>44249.680486111109</v>
      </c>
      <c r="L12" s="36" t="s">
        <v>278</v>
      </c>
      <c r="M12" s="37" t="s">
        <v>311</v>
      </c>
      <c r="N12" s="37" t="s">
        <v>312</v>
      </c>
      <c r="O12" s="36">
        <v>8</v>
      </c>
    </row>
    <row r="13" spans="1:15" ht="30">
      <c r="A13" s="31" t="s">
        <v>313</v>
      </c>
      <c r="B13" s="31" t="s">
        <v>272</v>
      </c>
      <c r="C13" s="31" t="s">
        <v>314</v>
      </c>
      <c r="D13" s="31" t="s">
        <v>274</v>
      </c>
      <c r="E13" s="31" t="s">
        <v>275</v>
      </c>
      <c r="F13" s="31" t="s">
        <v>315</v>
      </c>
      <c r="G13" s="33">
        <v>5201</v>
      </c>
      <c r="H13" s="33">
        <v>15885</v>
      </c>
      <c r="I13" s="34" t="s">
        <v>277</v>
      </c>
      <c r="J13" s="34">
        <v>4</v>
      </c>
      <c r="K13" s="35">
        <v>44249.680486111109</v>
      </c>
      <c r="L13" s="36" t="s">
        <v>278</v>
      </c>
      <c r="M13" s="37" t="s">
        <v>316</v>
      </c>
      <c r="N13" s="37" t="s">
        <v>317</v>
      </c>
      <c r="O13" s="36">
        <v>8</v>
      </c>
    </row>
    <row r="14" spans="1:15" ht="30">
      <c r="A14" s="31" t="s">
        <v>318</v>
      </c>
      <c r="B14" s="31" t="s">
        <v>272</v>
      </c>
      <c r="C14" s="31" t="s">
        <v>319</v>
      </c>
      <c r="D14" s="31" t="s">
        <v>274</v>
      </c>
      <c r="E14" s="31" t="s">
        <v>275</v>
      </c>
      <c r="F14" s="31" t="s">
        <v>320</v>
      </c>
      <c r="G14" s="33">
        <v>4321</v>
      </c>
      <c r="H14" s="33">
        <v>16562</v>
      </c>
      <c r="I14" s="34" t="s">
        <v>277</v>
      </c>
      <c r="J14" s="34">
        <v>4</v>
      </c>
      <c r="K14" s="35">
        <v>44249.680486111109</v>
      </c>
      <c r="L14" s="36" t="s">
        <v>278</v>
      </c>
      <c r="M14" s="37" t="s">
        <v>321</v>
      </c>
      <c r="N14" s="37" t="s">
        <v>322</v>
      </c>
      <c r="O14" s="36">
        <v>11</v>
      </c>
    </row>
    <row r="15" spans="1:15" ht="30">
      <c r="A15" s="31" t="s">
        <v>323</v>
      </c>
      <c r="B15" s="31" t="s">
        <v>272</v>
      </c>
      <c r="C15" s="31" t="s">
        <v>324</v>
      </c>
      <c r="D15" s="31" t="s">
        <v>274</v>
      </c>
      <c r="E15" s="31" t="s">
        <v>275</v>
      </c>
      <c r="F15" s="31" t="s">
        <v>325</v>
      </c>
      <c r="G15" s="33">
        <v>15325</v>
      </c>
      <c r="H15" s="33">
        <v>65495</v>
      </c>
      <c r="I15" s="34" t="s">
        <v>277</v>
      </c>
      <c r="J15" s="34">
        <v>4</v>
      </c>
      <c r="K15" s="35">
        <v>44249.680486111109</v>
      </c>
      <c r="L15" s="36" t="s">
        <v>278</v>
      </c>
      <c r="M15" s="37" t="s">
        <v>326</v>
      </c>
      <c r="N15" s="37" t="s">
        <v>327</v>
      </c>
      <c r="O15" s="36">
        <v>3</v>
      </c>
    </row>
    <row r="16" spans="1:15" ht="30">
      <c r="A16" s="31" t="s">
        <v>328</v>
      </c>
      <c r="B16" s="31" t="s">
        <v>272</v>
      </c>
      <c r="C16" s="31" t="s">
        <v>329</v>
      </c>
      <c r="D16" s="31" t="s">
        <v>274</v>
      </c>
      <c r="E16" s="31" t="s">
        <v>275</v>
      </c>
      <c r="F16" s="31" t="s">
        <v>330</v>
      </c>
      <c r="G16" s="33">
        <v>6212</v>
      </c>
      <c r="H16" s="33">
        <v>22867</v>
      </c>
      <c r="I16" s="34" t="s">
        <v>277</v>
      </c>
      <c r="J16" s="34">
        <v>4</v>
      </c>
      <c r="K16" s="35">
        <v>44249.680486111109</v>
      </c>
      <c r="L16" s="36" t="s">
        <v>278</v>
      </c>
      <c r="M16" s="37" t="s">
        <v>331</v>
      </c>
      <c r="N16" s="37" t="s">
        <v>332</v>
      </c>
      <c r="O16" s="36">
        <v>8</v>
      </c>
    </row>
    <row r="17" spans="1:15" ht="60">
      <c r="A17" s="31" t="s">
        <v>333</v>
      </c>
      <c r="B17" s="31" t="s">
        <v>272</v>
      </c>
      <c r="C17" s="31" t="s">
        <v>334</v>
      </c>
      <c r="D17" s="31" t="s">
        <v>274</v>
      </c>
      <c r="E17" s="31" t="s">
        <v>275</v>
      </c>
      <c r="F17" s="31" t="s">
        <v>302</v>
      </c>
      <c r="G17" s="33">
        <v>14610</v>
      </c>
      <c r="H17" s="33">
        <v>48001</v>
      </c>
      <c r="I17" s="34" t="s">
        <v>277</v>
      </c>
      <c r="J17" s="34">
        <v>4</v>
      </c>
      <c r="K17" s="35">
        <v>44249.680486111109</v>
      </c>
      <c r="L17" s="36" t="s">
        <v>278</v>
      </c>
      <c r="M17" s="37" t="s">
        <v>335</v>
      </c>
      <c r="N17" s="37" t="s">
        <v>336</v>
      </c>
      <c r="O17" s="36">
        <v>8</v>
      </c>
    </row>
    <row r="18" spans="1:15" ht="30">
      <c r="A18" s="31" t="s">
        <v>337</v>
      </c>
      <c r="B18" s="31" t="s">
        <v>272</v>
      </c>
      <c r="C18" s="31" t="s">
        <v>338</v>
      </c>
      <c r="D18" s="31" t="s">
        <v>274</v>
      </c>
      <c r="E18" s="31" t="s">
        <v>275</v>
      </c>
      <c r="F18" s="31" t="s">
        <v>288</v>
      </c>
      <c r="G18" s="33">
        <v>4409</v>
      </c>
      <c r="H18" s="33">
        <v>27058</v>
      </c>
      <c r="I18" s="34" t="s">
        <v>277</v>
      </c>
      <c r="J18" s="34">
        <v>4</v>
      </c>
      <c r="K18" s="35">
        <v>44249.680486111109</v>
      </c>
      <c r="L18" s="36" t="s">
        <v>278</v>
      </c>
      <c r="M18" s="37" t="s">
        <v>339</v>
      </c>
      <c r="N18" s="37" t="s">
        <v>290</v>
      </c>
      <c r="O18" s="36">
        <v>11</v>
      </c>
    </row>
    <row r="19" spans="1:15" ht="75">
      <c r="A19" s="31" t="s">
        <v>340</v>
      </c>
      <c r="B19" s="31" t="s">
        <v>272</v>
      </c>
      <c r="C19" s="31" t="s">
        <v>341</v>
      </c>
      <c r="D19" s="31" t="s">
        <v>274</v>
      </c>
      <c r="E19" s="31" t="s">
        <v>342</v>
      </c>
      <c r="F19" s="31" t="s">
        <v>343</v>
      </c>
      <c r="G19" s="33">
        <v>2000</v>
      </c>
      <c r="H19" s="33">
        <v>8000</v>
      </c>
      <c r="I19" s="34" t="s">
        <v>277</v>
      </c>
      <c r="J19" s="34">
        <v>4</v>
      </c>
      <c r="K19" s="35">
        <v>44249.680486111109</v>
      </c>
      <c r="L19" s="36" t="s">
        <v>278</v>
      </c>
      <c r="M19" s="37" t="s">
        <v>344</v>
      </c>
      <c r="N19" s="37" t="s">
        <v>108</v>
      </c>
      <c r="O19" s="36">
        <v>10</v>
      </c>
    </row>
    <row r="20" spans="1:15" ht="60">
      <c r="A20" s="31" t="s">
        <v>345</v>
      </c>
      <c r="B20" s="31" t="s">
        <v>272</v>
      </c>
      <c r="C20" s="31" t="s">
        <v>346</v>
      </c>
      <c r="D20" s="31" t="s">
        <v>274</v>
      </c>
      <c r="E20" s="31" t="s">
        <v>347</v>
      </c>
      <c r="F20" s="31" t="s">
        <v>347</v>
      </c>
      <c r="G20" s="32">
        <v>122</v>
      </c>
      <c r="H20" s="32">
        <v>122</v>
      </c>
      <c r="I20" s="34" t="s">
        <v>277</v>
      </c>
      <c r="J20" s="34">
        <v>4</v>
      </c>
      <c r="K20" s="35">
        <v>44249.680486111109</v>
      </c>
      <c r="L20" s="36" t="s">
        <v>278</v>
      </c>
      <c r="M20" s="37" t="s">
        <v>348</v>
      </c>
      <c r="N20" s="37" t="s">
        <v>111</v>
      </c>
      <c r="O20" s="36">
        <v>4</v>
      </c>
    </row>
    <row r="21" spans="1:15">
      <c r="A21" s="31" t="s">
        <v>349</v>
      </c>
      <c r="B21" s="31" t="s">
        <v>272</v>
      </c>
      <c r="C21" s="31" t="s">
        <v>350</v>
      </c>
      <c r="D21" s="31" t="s">
        <v>274</v>
      </c>
      <c r="E21" s="31" t="s">
        <v>351</v>
      </c>
      <c r="F21" s="31" t="s">
        <v>352</v>
      </c>
      <c r="G21" s="33">
        <v>1460</v>
      </c>
      <c r="H21" s="33">
        <v>5763</v>
      </c>
      <c r="I21" s="34" t="s">
        <v>277</v>
      </c>
      <c r="J21" s="34">
        <v>4</v>
      </c>
      <c r="K21" s="35">
        <v>44249.680486111109</v>
      </c>
      <c r="L21" s="36" t="s">
        <v>278</v>
      </c>
      <c r="M21" s="37" t="s">
        <v>353</v>
      </c>
      <c r="N21" s="37" t="s">
        <v>354</v>
      </c>
      <c r="O21" s="36">
        <v>8</v>
      </c>
    </row>
    <row r="22" spans="1:15">
      <c r="A22" s="31" t="s">
        <v>355</v>
      </c>
      <c r="B22" s="31" t="s">
        <v>272</v>
      </c>
      <c r="C22" s="31" t="s">
        <v>356</v>
      </c>
      <c r="D22" s="31" t="s">
        <v>274</v>
      </c>
      <c r="E22" s="31" t="s">
        <v>351</v>
      </c>
      <c r="F22" s="31" t="s">
        <v>357</v>
      </c>
      <c r="G22" s="32">
        <v>200</v>
      </c>
      <c r="H22" s="32">
        <v>600</v>
      </c>
      <c r="I22" s="34" t="s">
        <v>277</v>
      </c>
      <c r="J22" s="34">
        <v>4</v>
      </c>
      <c r="K22" s="35">
        <v>44249.680486111109</v>
      </c>
      <c r="L22" s="36" t="s">
        <v>278</v>
      </c>
      <c r="M22" s="37" t="s">
        <v>358</v>
      </c>
      <c r="N22" s="37" t="s">
        <v>96</v>
      </c>
      <c r="O22" s="36">
        <v>11</v>
      </c>
    </row>
    <row r="23" spans="1:15">
      <c r="A23" s="31" t="s">
        <v>359</v>
      </c>
      <c r="B23" s="31" t="s">
        <v>272</v>
      </c>
      <c r="C23" s="31" t="s">
        <v>360</v>
      </c>
      <c r="D23" s="31" t="s">
        <v>274</v>
      </c>
      <c r="E23" s="31" t="s">
        <v>361</v>
      </c>
      <c r="F23" s="31" t="s">
        <v>362</v>
      </c>
      <c r="G23" s="33">
        <v>1400</v>
      </c>
      <c r="H23" s="33">
        <v>5600</v>
      </c>
      <c r="I23" s="34" t="s">
        <v>277</v>
      </c>
      <c r="J23" s="34">
        <v>4</v>
      </c>
      <c r="K23" s="35">
        <v>44249.680486111109</v>
      </c>
      <c r="L23" s="36" t="s">
        <v>278</v>
      </c>
      <c r="M23" s="37" t="s">
        <v>363</v>
      </c>
      <c r="N23" s="37" t="s">
        <v>106</v>
      </c>
      <c r="O23" s="36">
        <v>6</v>
      </c>
    </row>
    <row r="24" spans="1:15" ht="45">
      <c r="A24" s="31" t="s">
        <v>364</v>
      </c>
      <c r="B24" s="31" t="s">
        <v>272</v>
      </c>
      <c r="C24" s="31" t="s">
        <v>365</v>
      </c>
      <c r="D24" s="31" t="s">
        <v>274</v>
      </c>
      <c r="E24" s="31" t="s">
        <v>275</v>
      </c>
      <c r="F24" s="31" t="s">
        <v>366</v>
      </c>
      <c r="G24" s="33">
        <v>3757</v>
      </c>
      <c r="H24" s="33">
        <v>11146</v>
      </c>
      <c r="I24" s="34" t="s">
        <v>277</v>
      </c>
      <c r="J24" s="34">
        <v>4</v>
      </c>
      <c r="K24" s="35">
        <v>44249.680486111109</v>
      </c>
      <c r="L24" s="36" t="s">
        <v>278</v>
      </c>
      <c r="M24" s="37" t="s">
        <v>367</v>
      </c>
      <c r="N24" s="37" t="s">
        <v>368</v>
      </c>
      <c r="O24" s="36">
        <v>7</v>
      </c>
    </row>
    <row r="25" spans="1:15" ht="30">
      <c r="A25" s="31" t="s">
        <v>369</v>
      </c>
      <c r="B25" s="31" t="s">
        <v>272</v>
      </c>
      <c r="C25" s="31" t="s">
        <v>370</v>
      </c>
      <c r="D25" s="31" t="s">
        <v>274</v>
      </c>
      <c r="E25" s="31" t="s">
        <v>275</v>
      </c>
      <c r="F25" s="31" t="s">
        <v>371</v>
      </c>
      <c r="G25" s="33">
        <v>9750</v>
      </c>
      <c r="H25" s="33">
        <v>30059</v>
      </c>
      <c r="I25" s="34" t="s">
        <v>277</v>
      </c>
      <c r="J25" s="34">
        <v>4</v>
      </c>
      <c r="K25" s="35">
        <v>44249.680486111109</v>
      </c>
      <c r="L25" s="36" t="s">
        <v>278</v>
      </c>
      <c r="M25" s="37" t="s">
        <v>372</v>
      </c>
      <c r="N25" s="37" t="s">
        <v>373</v>
      </c>
      <c r="O25" s="36">
        <v>10</v>
      </c>
    </row>
    <row r="26" spans="1:15" ht="30">
      <c r="A26" s="31" t="s">
        <v>374</v>
      </c>
      <c r="B26" s="31" t="s">
        <v>272</v>
      </c>
      <c r="C26" s="31" t="s">
        <v>375</v>
      </c>
      <c r="D26" s="31" t="s">
        <v>274</v>
      </c>
      <c r="E26" s="31" t="s">
        <v>275</v>
      </c>
      <c r="F26" s="31" t="s">
        <v>292</v>
      </c>
      <c r="G26" s="32">
        <v>820</v>
      </c>
      <c r="H26" s="33">
        <v>4863</v>
      </c>
      <c r="I26" s="34" t="s">
        <v>277</v>
      </c>
      <c r="J26" s="34">
        <v>4</v>
      </c>
      <c r="K26" s="35">
        <v>44249.680486111109</v>
      </c>
      <c r="L26" s="36" t="s">
        <v>278</v>
      </c>
      <c r="M26" s="37" t="s">
        <v>376</v>
      </c>
      <c r="N26" s="37" t="s">
        <v>377</v>
      </c>
      <c r="O26" s="36">
        <v>8</v>
      </c>
    </row>
    <row r="27" spans="1:15" ht="23.25">
      <c r="A27" s="31" t="s">
        <v>378</v>
      </c>
      <c r="B27" s="31" t="s">
        <v>272</v>
      </c>
      <c r="C27" s="31" t="s">
        <v>379</v>
      </c>
      <c r="D27" s="31" t="s">
        <v>274</v>
      </c>
      <c r="E27" s="31" t="s">
        <v>351</v>
      </c>
      <c r="F27" s="31" t="s">
        <v>380</v>
      </c>
      <c r="G27" s="33">
        <v>1500</v>
      </c>
      <c r="H27" s="33">
        <v>6000</v>
      </c>
      <c r="I27" s="34" t="s">
        <v>277</v>
      </c>
      <c r="J27" s="34">
        <v>4</v>
      </c>
      <c r="K27" s="35">
        <v>44249.680486111109</v>
      </c>
      <c r="L27" s="36" t="s">
        <v>278</v>
      </c>
      <c r="M27" s="37" t="s">
        <v>381</v>
      </c>
      <c r="N27" s="37" t="s">
        <v>382</v>
      </c>
      <c r="O27" s="36">
        <v>5</v>
      </c>
    </row>
    <row r="28" spans="1:15" ht="23.25">
      <c r="A28" s="31" t="s">
        <v>383</v>
      </c>
      <c r="B28" s="31" t="s">
        <v>272</v>
      </c>
      <c r="C28" s="31" t="s">
        <v>384</v>
      </c>
      <c r="D28" s="31" t="s">
        <v>274</v>
      </c>
      <c r="E28" s="31" t="s">
        <v>351</v>
      </c>
      <c r="F28" s="31" t="s">
        <v>357</v>
      </c>
      <c r="G28" s="32">
        <v>254</v>
      </c>
      <c r="H28" s="33">
        <v>1016</v>
      </c>
      <c r="I28" s="34" t="s">
        <v>277</v>
      </c>
      <c r="J28" s="34">
        <v>4</v>
      </c>
      <c r="K28" s="35">
        <v>44249.680486111109</v>
      </c>
      <c r="L28" s="36" t="s">
        <v>278</v>
      </c>
      <c r="M28" s="37" t="s">
        <v>385</v>
      </c>
      <c r="N28" s="37" t="s">
        <v>96</v>
      </c>
      <c r="O28" s="36">
        <v>5</v>
      </c>
    </row>
    <row r="29" spans="1:15" ht="30">
      <c r="A29" s="31" t="s">
        <v>386</v>
      </c>
      <c r="B29" s="31" t="s">
        <v>272</v>
      </c>
      <c r="C29" s="31" t="s">
        <v>387</v>
      </c>
      <c r="D29" s="31" t="s">
        <v>274</v>
      </c>
      <c r="E29" s="31" t="s">
        <v>388</v>
      </c>
      <c r="F29" s="31" t="s">
        <v>389</v>
      </c>
      <c r="G29" s="33">
        <v>3587</v>
      </c>
      <c r="H29" s="33">
        <v>22258</v>
      </c>
      <c r="I29" s="34" t="s">
        <v>277</v>
      </c>
      <c r="J29" s="34">
        <v>4</v>
      </c>
      <c r="K29" s="35">
        <v>44249.680486111109</v>
      </c>
      <c r="L29" s="36" t="s">
        <v>278</v>
      </c>
      <c r="M29" s="37" t="s">
        <v>390</v>
      </c>
      <c r="N29" s="37" t="s">
        <v>94</v>
      </c>
      <c r="O29" s="36">
        <v>5</v>
      </c>
    </row>
    <row r="30" spans="1:15" ht="23.25">
      <c r="A30" s="31" t="s">
        <v>391</v>
      </c>
      <c r="B30" s="31" t="s">
        <v>272</v>
      </c>
      <c r="C30" s="31" t="s">
        <v>392</v>
      </c>
      <c r="D30" s="31" t="s">
        <v>274</v>
      </c>
      <c r="E30" s="31" t="s">
        <v>342</v>
      </c>
      <c r="F30" s="31" t="s">
        <v>343</v>
      </c>
      <c r="G30" s="32">
        <v>319</v>
      </c>
      <c r="H30" s="33">
        <v>1219</v>
      </c>
      <c r="I30" s="34" t="s">
        <v>277</v>
      </c>
      <c r="J30" s="34">
        <v>4</v>
      </c>
      <c r="K30" s="35">
        <v>44249.680486111109</v>
      </c>
      <c r="L30" s="36" t="s">
        <v>278</v>
      </c>
      <c r="M30" s="37" t="s">
        <v>393</v>
      </c>
      <c r="N30" s="37" t="s">
        <v>394</v>
      </c>
      <c r="O30" s="36">
        <v>4</v>
      </c>
    </row>
    <row r="31" spans="1:15" ht="23.25">
      <c r="A31" s="31" t="s">
        <v>395</v>
      </c>
      <c r="B31" s="31" t="s">
        <v>272</v>
      </c>
      <c r="C31" s="31" t="s">
        <v>396</v>
      </c>
      <c r="D31" s="31" t="s">
        <v>274</v>
      </c>
      <c r="E31" s="31" t="s">
        <v>397</v>
      </c>
      <c r="F31" s="31" t="s">
        <v>397</v>
      </c>
      <c r="G31" s="33">
        <v>17158</v>
      </c>
      <c r="H31" s="33">
        <v>43863</v>
      </c>
      <c r="I31" s="34" t="s">
        <v>277</v>
      </c>
      <c r="J31" s="34">
        <v>4</v>
      </c>
      <c r="K31" s="35">
        <v>44249.680486111109</v>
      </c>
      <c r="L31" s="36" t="s">
        <v>278</v>
      </c>
      <c r="M31" s="37" t="s">
        <v>398</v>
      </c>
      <c r="N31" s="37" t="s">
        <v>399</v>
      </c>
      <c r="O31" s="36">
        <v>3</v>
      </c>
    </row>
    <row r="32" spans="1:15" ht="45">
      <c r="A32" s="31" t="s">
        <v>400</v>
      </c>
      <c r="B32" s="31" t="s">
        <v>272</v>
      </c>
      <c r="C32" s="31" t="s">
        <v>401</v>
      </c>
      <c r="D32" s="31" t="s">
        <v>274</v>
      </c>
      <c r="E32" s="31" t="s">
        <v>342</v>
      </c>
      <c r="F32" s="31" t="s">
        <v>343</v>
      </c>
      <c r="G32" s="32">
        <v>0</v>
      </c>
      <c r="H32" s="32">
        <v>0</v>
      </c>
      <c r="I32" s="34" t="s">
        <v>277</v>
      </c>
      <c r="J32" s="34">
        <v>4</v>
      </c>
      <c r="K32" s="35">
        <v>44249.680486111109</v>
      </c>
      <c r="L32" s="36" t="s">
        <v>278</v>
      </c>
      <c r="M32" s="37" t="s">
        <v>402</v>
      </c>
      <c r="N32" s="37" t="s">
        <v>403</v>
      </c>
      <c r="O32" s="36">
        <v>3</v>
      </c>
    </row>
    <row r="33" spans="1:15" ht="30">
      <c r="A33" s="31" t="s">
        <v>404</v>
      </c>
      <c r="B33" s="31" t="s">
        <v>272</v>
      </c>
      <c r="C33" s="31" t="s">
        <v>405</v>
      </c>
      <c r="D33" s="31" t="s">
        <v>274</v>
      </c>
      <c r="E33" s="31" t="s">
        <v>275</v>
      </c>
      <c r="F33" s="31" t="s">
        <v>406</v>
      </c>
      <c r="G33" s="33">
        <v>4039</v>
      </c>
      <c r="H33" s="33">
        <v>12305</v>
      </c>
      <c r="I33" s="34" t="s">
        <v>277</v>
      </c>
      <c r="J33" s="34">
        <v>4</v>
      </c>
      <c r="K33" s="35">
        <v>44249.680486111109</v>
      </c>
      <c r="L33" s="36" t="s">
        <v>278</v>
      </c>
      <c r="M33" s="37" t="s">
        <v>407</v>
      </c>
      <c r="N33" s="37" t="s">
        <v>408</v>
      </c>
      <c r="O33" s="36">
        <v>3</v>
      </c>
    </row>
    <row r="34" spans="1:15" ht="30">
      <c r="A34" s="31" t="s">
        <v>409</v>
      </c>
      <c r="B34" s="31" t="s">
        <v>272</v>
      </c>
      <c r="C34" s="31" t="s">
        <v>410</v>
      </c>
      <c r="D34" s="31" t="s">
        <v>274</v>
      </c>
      <c r="E34" s="31" t="s">
        <v>275</v>
      </c>
      <c r="F34" s="31" t="s">
        <v>411</v>
      </c>
      <c r="G34" s="33">
        <v>3663</v>
      </c>
      <c r="H34" s="33">
        <v>20081</v>
      </c>
      <c r="I34" s="34" t="s">
        <v>277</v>
      </c>
      <c r="J34" s="34">
        <v>4</v>
      </c>
      <c r="K34" s="35">
        <v>44249.680486111109</v>
      </c>
      <c r="L34" s="36" t="s">
        <v>278</v>
      </c>
      <c r="M34" s="37" t="s">
        <v>412</v>
      </c>
      <c r="N34" s="37" t="s">
        <v>413</v>
      </c>
      <c r="O34" s="36">
        <v>3</v>
      </c>
    </row>
    <row r="35" spans="1:15">
      <c r="A35" s="31" t="s">
        <v>414</v>
      </c>
      <c r="B35" s="31" t="s">
        <v>272</v>
      </c>
      <c r="C35" s="31" t="s">
        <v>161</v>
      </c>
      <c r="D35" s="31" t="s">
        <v>274</v>
      </c>
      <c r="E35" s="31" t="s">
        <v>342</v>
      </c>
      <c r="F35" s="31" t="s">
        <v>343</v>
      </c>
      <c r="G35" s="32">
        <v>844</v>
      </c>
      <c r="H35" s="33">
        <v>3377</v>
      </c>
      <c r="I35" s="34" t="s">
        <v>277</v>
      </c>
      <c r="J35" s="34">
        <v>4</v>
      </c>
      <c r="K35" s="35">
        <v>44249.680486111109</v>
      </c>
      <c r="L35" s="36" t="s">
        <v>278</v>
      </c>
      <c r="M35" s="37" t="s">
        <v>415</v>
      </c>
      <c r="N35" s="37" t="s">
        <v>416</v>
      </c>
      <c r="O35" s="36">
        <v>9</v>
      </c>
    </row>
    <row r="36" spans="1:15">
      <c r="A36" s="31" t="s">
        <v>417</v>
      </c>
      <c r="B36" s="31" t="s">
        <v>272</v>
      </c>
      <c r="C36" s="31" t="s">
        <v>418</v>
      </c>
      <c r="D36" s="31" t="s">
        <v>274</v>
      </c>
      <c r="E36" s="31" t="s">
        <v>275</v>
      </c>
      <c r="F36" s="31" t="s">
        <v>292</v>
      </c>
      <c r="G36" s="33">
        <v>11849</v>
      </c>
      <c r="H36" s="33">
        <v>27459</v>
      </c>
      <c r="I36" s="34" t="s">
        <v>277</v>
      </c>
      <c r="J36" s="34">
        <v>4</v>
      </c>
      <c r="K36" s="35">
        <v>44249.680486111109</v>
      </c>
      <c r="L36" s="36" t="s">
        <v>278</v>
      </c>
      <c r="M36" s="37" t="s">
        <v>419</v>
      </c>
      <c r="N36" s="37" t="s">
        <v>10</v>
      </c>
      <c r="O36" s="36">
        <v>10</v>
      </c>
    </row>
    <row r="37" spans="1:15">
      <c r="A37" s="31" t="s">
        <v>420</v>
      </c>
      <c r="B37" s="31" t="s">
        <v>272</v>
      </c>
      <c r="C37" s="31" t="s">
        <v>421</v>
      </c>
      <c r="D37" s="31" t="s">
        <v>274</v>
      </c>
      <c r="E37" s="31" t="s">
        <v>275</v>
      </c>
      <c r="F37" s="31" t="s">
        <v>422</v>
      </c>
      <c r="G37" s="33">
        <v>4356</v>
      </c>
      <c r="H37" s="33">
        <v>12790</v>
      </c>
      <c r="I37" s="34" t="s">
        <v>277</v>
      </c>
      <c r="J37" s="34">
        <v>4</v>
      </c>
      <c r="K37" s="35">
        <v>44249.680486111109</v>
      </c>
      <c r="L37" s="36" t="s">
        <v>278</v>
      </c>
      <c r="M37" s="37" t="s">
        <v>423</v>
      </c>
      <c r="N37" s="37" t="s">
        <v>10</v>
      </c>
      <c r="O37" s="36">
        <v>10</v>
      </c>
    </row>
    <row r="38" spans="1:15" ht="30">
      <c r="A38" s="31" t="s">
        <v>424</v>
      </c>
      <c r="B38" s="31" t="s">
        <v>272</v>
      </c>
      <c r="C38" s="31" t="s">
        <v>425</v>
      </c>
      <c r="D38" s="31" t="s">
        <v>274</v>
      </c>
      <c r="E38" s="31" t="s">
        <v>275</v>
      </c>
      <c r="F38" s="31" t="s">
        <v>292</v>
      </c>
      <c r="G38" s="33">
        <v>10858</v>
      </c>
      <c r="H38" s="33">
        <v>35002</v>
      </c>
      <c r="I38" s="34" t="s">
        <v>277</v>
      </c>
      <c r="J38" s="34">
        <v>4</v>
      </c>
      <c r="K38" s="35">
        <v>44249.680486111109</v>
      </c>
      <c r="L38" s="36" t="s">
        <v>278</v>
      </c>
      <c r="M38" s="37" t="s">
        <v>426</v>
      </c>
      <c r="N38" s="37" t="s">
        <v>427</v>
      </c>
      <c r="O38" s="36">
        <v>9</v>
      </c>
    </row>
    <row r="39" spans="1:15">
      <c r="A39" s="31" t="s">
        <v>428</v>
      </c>
      <c r="B39" s="31" t="s">
        <v>272</v>
      </c>
      <c r="C39" s="31" t="s">
        <v>429</v>
      </c>
      <c r="D39" s="31" t="s">
        <v>274</v>
      </c>
      <c r="E39" s="31" t="s">
        <v>430</v>
      </c>
      <c r="F39" s="31" t="s">
        <v>431</v>
      </c>
      <c r="G39" s="33">
        <v>10000</v>
      </c>
      <c r="H39" s="33">
        <v>60000</v>
      </c>
      <c r="I39" s="34" t="s">
        <v>277</v>
      </c>
      <c r="J39" s="34">
        <v>4</v>
      </c>
      <c r="K39" s="35">
        <v>44249.680486111109</v>
      </c>
      <c r="L39" s="36" t="s">
        <v>278</v>
      </c>
      <c r="M39" s="37" t="s">
        <v>432</v>
      </c>
      <c r="N39" s="37" t="s">
        <v>433</v>
      </c>
      <c r="O39" s="36">
        <v>9</v>
      </c>
    </row>
    <row r="40" spans="1:15">
      <c r="A40" s="31" t="s">
        <v>434</v>
      </c>
      <c r="B40" s="31" t="s">
        <v>272</v>
      </c>
      <c r="C40" s="31" t="s">
        <v>435</v>
      </c>
      <c r="D40" s="31" t="s">
        <v>274</v>
      </c>
      <c r="E40" s="31" t="s">
        <v>388</v>
      </c>
      <c r="F40" s="31" t="s">
        <v>389</v>
      </c>
      <c r="G40" s="33">
        <v>2600</v>
      </c>
      <c r="H40" s="33">
        <v>11200</v>
      </c>
      <c r="I40" s="34" t="s">
        <v>277</v>
      </c>
      <c r="J40" s="34">
        <v>4</v>
      </c>
      <c r="K40" s="35">
        <v>44249.680486111109</v>
      </c>
      <c r="L40" s="36" t="s">
        <v>278</v>
      </c>
      <c r="M40" s="37" t="s">
        <v>436</v>
      </c>
      <c r="N40" s="37" t="s">
        <v>437</v>
      </c>
      <c r="O40" s="36">
        <v>9</v>
      </c>
    </row>
    <row r="41" spans="1:15" ht="30">
      <c r="A41" s="31" t="s">
        <v>438</v>
      </c>
      <c r="B41" s="31" t="s">
        <v>272</v>
      </c>
      <c r="C41" s="31" t="s">
        <v>153</v>
      </c>
      <c r="D41" s="31" t="s">
        <v>274</v>
      </c>
      <c r="E41" s="31" t="s">
        <v>388</v>
      </c>
      <c r="F41" s="31" t="s">
        <v>389</v>
      </c>
      <c r="G41" s="33">
        <v>7850</v>
      </c>
      <c r="H41" s="33">
        <v>24900</v>
      </c>
      <c r="I41" s="34" t="s">
        <v>277</v>
      </c>
      <c r="J41" s="34">
        <v>4</v>
      </c>
      <c r="K41" s="35">
        <v>44249.680486111109</v>
      </c>
      <c r="L41" s="36" t="s">
        <v>278</v>
      </c>
      <c r="M41" s="37" t="s">
        <v>439</v>
      </c>
      <c r="N41" s="37" t="s">
        <v>440</v>
      </c>
      <c r="O41" s="36">
        <v>9</v>
      </c>
    </row>
    <row r="42" spans="1:15" ht="30">
      <c r="A42" s="31" t="s">
        <v>441</v>
      </c>
      <c r="B42" s="31" t="s">
        <v>272</v>
      </c>
      <c r="C42" s="31" t="s">
        <v>442</v>
      </c>
      <c r="D42" s="31" t="s">
        <v>274</v>
      </c>
      <c r="E42" s="31" t="s">
        <v>443</v>
      </c>
      <c r="F42" s="31" t="s">
        <v>443</v>
      </c>
      <c r="G42" s="33">
        <v>10619</v>
      </c>
      <c r="H42" s="33">
        <v>100374</v>
      </c>
      <c r="I42" s="34" t="s">
        <v>277</v>
      </c>
      <c r="J42" s="34">
        <v>4</v>
      </c>
      <c r="K42" s="35">
        <v>44249.680486111109</v>
      </c>
      <c r="L42" s="36" t="s">
        <v>278</v>
      </c>
      <c r="M42" s="37" t="s">
        <v>444</v>
      </c>
      <c r="N42" s="37" t="s">
        <v>445</v>
      </c>
      <c r="O42" s="36">
        <v>6</v>
      </c>
    </row>
    <row r="43" spans="1:15" ht="30">
      <c r="A43" s="31" t="s">
        <v>446</v>
      </c>
      <c r="B43" s="31" t="s">
        <v>272</v>
      </c>
      <c r="C43" s="31" t="s">
        <v>447</v>
      </c>
      <c r="D43" s="31" t="s">
        <v>274</v>
      </c>
      <c r="E43" s="31" t="s">
        <v>430</v>
      </c>
      <c r="F43" s="31" t="s">
        <v>431</v>
      </c>
      <c r="G43" s="33">
        <v>1850</v>
      </c>
      <c r="H43" s="33">
        <v>7400</v>
      </c>
      <c r="I43" s="34" t="s">
        <v>277</v>
      </c>
      <c r="J43" s="34">
        <v>4</v>
      </c>
      <c r="K43" s="35">
        <v>44249.680486111109</v>
      </c>
      <c r="L43" s="36" t="s">
        <v>278</v>
      </c>
      <c r="M43" s="37" t="s">
        <v>448</v>
      </c>
      <c r="N43" s="37" t="s">
        <v>449</v>
      </c>
      <c r="O43" s="36">
        <v>6</v>
      </c>
    </row>
    <row r="44" spans="1:15" ht="30">
      <c r="A44" s="31" t="s">
        <v>450</v>
      </c>
      <c r="B44" s="31" t="s">
        <v>272</v>
      </c>
      <c r="C44" s="31" t="s">
        <v>451</v>
      </c>
      <c r="D44" s="31" t="s">
        <v>274</v>
      </c>
      <c r="E44" s="31" t="s">
        <v>275</v>
      </c>
      <c r="F44" s="31" t="s">
        <v>325</v>
      </c>
      <c r="G44" s="33">
        <v>10004</v>
      </c>
      <c r="H44" s="33">
        <v>42826</v>
      </c>
      <c r="I44" s="34" t="s">
        <v>277</v>
      </c>
      <c r="J44" s="34">
        <v>4</v>
      </c>
      <c r="K44" s="35">
        <v>44249.680486111109</v>
      </c>
      <c r="L44" s="36" t="s">
        <v>278</v>
      </c>
      <c r="M44" s="37" t="s">
        <v>452</v>
      </c>
      <c r="N44" s="37" t="s">
        <v>453</v>
      </c>
      <c r="O44" s="36">
        <v>8</v>
      </c>
    </row>
    <row r="45" spans="1:15" ht="30">
      <c r="A45" s="31" t="s">
        <v>454</v>
      </c>
      <c r="B45" s="31" t="s">
        <v>272</v>
      </c>
      <c r="C45" s="31" t="s">
        <v>455</v>
      </c>
      <c r="D45" s="31" t="s">
        <v>274</v>
      </c>
      <c r="E45" s="31" t="s">
        <v>275</v>
      </c>
      <c r="F45" s="31" t="s">
        <v>456</v>
      </c>
      <c r="G45" s="33">
        <v>2317</v>
      </c>
      <c r="H45" s="33">
        <v>8272</v>
      </c>
      <c r="I45" s="34" t="s">
        <v>277</v>
      </c>
      <c r="J45" s="34">
        <v>4</v>
      </c>
      <c r="K45" s="35">
        <v>44249.680486111109</v>
      </c>
      <c r="L45" s="36" t="s">
        <v>278</v>
      </c>
      <c r="M45" s="37" t="s">
        <v>457</v>
      </c>
      <c r="N45" s="37" t="s">
        <v>458</v>
      </c>
      <c r="O45" s="36">
        <v>1</v>
      </c>
    </row>
    <row r="46" spans="1:15">
      <c r="A46" s="31" t="s">
        <v>459</v>
      </c>
      <c r="B46" s="31" t="s">
        <v>272</v>
      </c>
      <c r="C46" s="31" t="s">
        <v>460</v>
      </c>
      <c r="D46" s="31" t="s">
        <v>274</v>
      </c>
      <c r="E46" s="31" t="s">
        <v>351</v>
      </c>
      <c r="F46" s="31" t="s">
        <v>461</v>
      </c>
      <c r="G46" s="32">
        <v>327</v>
      </c>
      <c r="H46" s="32">
        <v>327</v>
      </c>
      <c r="I46" s="34" t="s">
        <v>277</v>
      </c>
      <c r="J46" s="34">
        <v>4</v>
      </c>
      <c r="K46" s="35">
        <v>44249.680486111109</v>
      </c>
      <c r="L46" s="36" t="s">
        <v>278</v>
      </c>
      <c r="M46" s="37" t="s">
        <v>462</v>
      </c>
      <c r="N46" s="37" t="s">
        <v>463</v>
      </c>
      <c r="O46" s="36">
        <v>11</v>
      </c>
    </row>
    <row r="47" spans="1:15">
      <c r="A47" s="31" t="s">
        <v>464</v>
      </c>
      <c r="B47" s="31" t="s">
        <v>272</v>
      </c>
      <c r="C47" s="31" t="s">
        <v>465</v>
      </c>
      <c r="D47" s="31" t="s">
        <v>274</v>
      </c>
      <c r="E47" s="31" t="s">
        <v>275</v>
      </c>
      <c r="F47" s="31" t="s">
        <v>422</v>
      </c>
      <c r="G47" s="33">
        <v>2380</v>
      </c>
      <c r="H47" s="33">
        <v>7139</v>
      </c>
      <c r="I47" s="34" t="s">
        <v>277</v>
      </c>
      <c r="J47" s="34">
        <v>4</v>
      </c>
      <c r="K47" s="35">
        <v>44249.680486111109</v>
      </c>
      <c r="L47" s="36" t="s">
        <v>278</v>
      </c>
      <c r="M47" s="37" t="s">
        <v>466</v>
      </c>
      <c r="N47" s="37" t="s">
        <v>467</v>
      </c>
      <c r="O47" s="36">
        <v>11</v>
      </c>
    </row>
    <row r="48" spans="1:15">
      <c r="A48" s="31" t="s">
        <v>468</v>
      </c>
      <c r="B48" s="31" t="s">
        <v>272</v>
      </c>
      <c r="C48" s="31" t="s">
        <v>469</v>
      </c>
      <c r="D48" s="31" t="s">
        <v>274</v>
      </c>
      <c r="E48" s="31" t="s">
        <v>470</v>
      </c>
      <c r="F48" s="31" t="s">
        <v>471</v>
      </c>
      <c r="G48" s="33">
        <v>5000</v>
      </c>
      <c r="H48" s="33">
        <v>20000</v>
      </c>
      <c r="I48" s="34" t="s">
        <v>277</v>
      </c>
      <c r="J48" s="34">
        <v>4</v>
      </c>
      <c r="K48" s="35">
        <v>44249.680486111109</v>
      </c>
      <c r="L48" s="36" t="s">
        <v>278</v>
      </c>
      <c r="M48" s="37" t="s">
        <v>472</v>
      </c>
      <c r="N48" s="37" t="s">
        <v>473</v>
      </c>
      <c r="O48" s="36">
        <v>10</v>
      </c>
    </row>
    <row r="49" spans="1:15" ht="45">
      <c r="A49" s="31" t="s">
        <v>474</v>
      </c>
      <c r="B49" s="31" t="s">
        <v>272</v>
      </c>
      <c r="C49" s="31" t="s">
        <v>475</v>
      </c>
      <c r="D49" s="31" t="s">
        <v>274</v>
      </c>
      <c r="E49" s="31" t="s">
        <v>275</v>
      </c>
      <c r="F49" s="31" t="s">
        <v>320</v>
      </c>
      <c r="G49" s="33">
        <v>14716</v>
      </c>
      <c r="H49" s="33">
        <v>45900</v>
      </c>
      <c r="I49" s="34" t="s">
        <v>277</v>
      </c>
      <c r="J49" s="34">
        <v>4</v>
      </c>
      <c r="K49" s="35">
        <v>44267.632303240738</v>
      </c>
      <c r="L49" s="36" t="s">
        <v>278</v>
      </c>
      <c r="M49" s="37" t="s">
        <v>476</v>
      </c>
      <c r="N49" s="37" t="s">
        <v>477</v>
      </c>
      <c r="O49" s="36">
        <v>1</v>
      </c>
    </row>
    <row r="50" spans="1:15" ht="45">
      <c r="A50" s="31" t="s">
        <v>478</v>
      </c>
      <c r="B50" s="31" t="s">
        <v>272</v>
      </c>
      <c r="C50" s="31" t="s">
        <v>479</v>
      </c>
      <c r="D50" s="31" t="s">
        <v>274</v>
      </c>
      <c r="E50" s="31" t="s">
        <v>480</v>
      </c>
      <c r="F50" s="31" t="s">
        <v>480</v>
      </c>
      <c r="G50" s="32">
        <v>80</v>
      </c>
      <c r="H50" s="32">
        <v>320</v>
      </c>
      <c r="I50" s="34" t="s">
        <v>277</v>
      </c>
      <c r="J50" s="34">
        <v>4</v>
      </c>
      <c r="K50" s="35">
        <v>44267.634085648147</v>
      </c>
      <c r="L50" s="36" t="s">
        <v>278</v>
      </c>
      <c r="M50" s="37" t="s">
        <v>481</v>
      </c>
      <c r="N50" s="37" t="s">
        <v>482</v>
      </c>
      <c r="O50" s="36">
        <v>1</v>
      </c>
    </row>
    <row r="51" spans="1:15">
      <c r="A51" s="31" t="s">
        <v>483</v>
      </c>
      <c r="B51" s="31" t="s">
        <v>272</v>
      </c>
      <c r="C51" s="31" t="s">
        <v>484</v>
      </c>
      <c r="D51" s="31" t="s">
        <v>274</v>
      </c>
      <c r="E51" s="31" t="s">
        <v>361</v>
      </c>
      <c r="F51" s="31" t="s">
        <v>362</v>
      </c>
      <c r="G51" s="32">
        <v>700</v>
      </c>
      <c r="H51" s="33">
        <v>2800</v>
      </c>
      <c r="I51" s="34" t="s">
        <v>277</v>
      </c>
      <c r="J51" s="34">
        <v>4</v>
      </c>
      <c r="K51" s="35">
        <v>44267.640439814815</v>
      </c>
      <c r="L51" s="36" t="s">
        <v>278</v>
      </c>
      <c r="M51" s="37" t="s">
        <v>485</v>
      </c>
      <c r="N51" s="37" t="s">
        <v>121</v>
      </c>
      <c r="O51" s="36">
        <v>1</v>
      </c>
    </row>
    <row r="52" spans="1:15">
      <c r="A52" s="31" t="s">
        <v>486</v>
      </c>
      <c r="B52" s="31" t="s">
        <v>272</v>
      </c>
      <c r="C52" s="31" t="s">
        <v>487</v>
      </c>
      <c r="D52" s="31" t="s">
        <v>274</v>
      </c>
      <c r="E52" s="31" t="s">
        <v>275</v>
      </c>
      <c r="F52" s="31" t="s">
        <v>488</v>
      </c>
      <c r="G52" s="33">
        <v>2958</v>
      </c>
      <c r="H52" s="33">
        <v>8648</v>
      </c>
      <c r="I52" s="34" t="s">
        <v>277</v>
      </c>
      <c r="J52" s="34">
        <v>4</v>
      </c>
      <c r="K52" s="35">
        <v>44301.606354166666</v>
      </c>
      <c r="L52" s="36" t="s">
        <v>278</v>
      </c>
      <c r="M52" s="37" t="s">
        <v>489</v>
      </c>
      <c r="N52" s="37" t="s">
        <v>490</v>
      </c>
      <c r="O52" s="36">
        <v>2</v>
      </c>
    </row>
    <row r="53" spans="1:15">
      <c r="A53" s="31" t="s">
        <v>491</v>
      </c>
      <c r="B53" s="31" t="s">
        <v>272</v>
      </c>
      <c r="C53" s="31" t="s">
        <v>492</v>
      </c>
      <c r="D53" s="31" t="s">
        <v>274</v>
      </c>
      <c r="E53" s="31" t="s">
        <v>351</v>
      </c>
      <c r="F53" s="31" t="s">
        <v>493</v>
      </c>
      <c r="G53" s="33">
        <v>4217</v>
      </c>
      <c r="H53" s="33">
        <v>4906</v>
      </c>
      <c r="I53" s="34" t="s">
        <v>277</v>
      </c>
      <c r="J53" s="34">
        <v>4</v>
      </c>
      <c r="K53" s="35">
        <v>44301.612604166665</v>
      </c>
      <c r="L53" s="36" t="s">
        <v>278</v>
      </c>
      <c r="M53" s="37" t="s">
        <v>494</v>
      </c>
      <c r="N53" s="37" t="s">
        <v>495</v>
      </c>
      <c r="O53" s="36">
        <v>1</v>
      </c>
    </row>
    <row r="54" spans="1:15" ht="45">
      <c r="A54" s="31" t="s">
        <v>496</v>
      </c>
      <c r="B54" s="31" t="s">
        <v>272</v>
      </c>
      <c r="C54" s="31" t="s">
        <v>497</v>
      </c>
      <c r="D54" s="31" t="s">
        <v>274</v>
      </c>
      <c r="E54" s="31" t="s">
        <v>342</v>
      </c>
      <c r="F54" s="31" t="s">
        <v>343</v>
      </c>
      <c r="G54" s="33">
        <v>22033</v>
      </c>
      <c r="H54" s="33">
        <v>39799</v>
      </c>
      <c r="I54" s="34" t="s">
        <v>277</v>
      </c>
      <c r="J54" s="34">
        <v>4</v>
      </c>
      <c r="K54" s="35">
        <v>44330.439317129632</v>
      </c>
      <c r="L54" s="36" t="s">
        <v>278</v>
      </c>
      <c r="M54" s="37" t="s">
        <v>498</v>
      </c>
      <c r="N54" s="37" t="s">
        <v>499</v>
      </c>
      <c r="O54" s="36">
        <v>3</v>
      </c>
    </row>
    <row r="55" spans="1:15" ht="45">
      <c r="A55" s="31" t="s">
        <v>500</v>
      </c>
      <c r="B55" s="31" t="s">
        <v>272</v>
      </c>
      <c r="C55" s="31" t="s">
        <v>501</v>
      </c>
      <c r="D55" s="31" t="s">
        <v>274</v>
      </c>
      <c r="E55" s="31" t="s">
        <v>502</v>
      </c>
      <c r="F55" s="31" t="s">
        <v>503</v>
      </c>
      <c r="G55" s="33">
        <v>26400</v>
      </c>
      <c r="H55" s="33">
        <v>26400</v>
      </c>
      <c r="I55" s="34" t="s">
        <v>277</v>
      </c>
      <c r="J55" s="34">
        <v>4</v>
      </c>
      <c r="K55" s="35">
        <v>44347.659849537034</v>
      </c>
      <c r="L55" s="36" t="s">
        <v>278</v>
      </c>
      <c r="M55" s="37" t="s">
        <v>504</v>
      </c>
      <c r="N55" s="37" t="s">
        <v>505</v>
      </c>
      <c r="O55" s="36">
        <v>3</v>
      </c>
    </row>
    <row r="56" spans="1:15" ht="45">
      <c r="A56" s="31" t="s">
        <v>506</v>
      </c>
      <c r="B56" s="31" t="s">
        <v>272</v>
      </c>
      <c r="C56" s="31" t="s">
        <v>338</v>
      </c>
      <c r="D56" s="31" t="s">
        <v>274</v>
      </c>
      <c r="E56" s="31" t="s">
        <v>502</v>
      </c>
      <c r="F56" s="31" t="s">
        <v>503</v>
      </c>
      <c r="G56" s="33">
        <v>26400</v>
      </c>
      <c r="H56" s="33">
        <v>26400</v>
      </c>
      <c r="I56" s="34" t="s">
        <v>277</v>
      </c>
      <c r="J56" s="34">
        <v>4</v>
      </c>
      <c r="K56" s="35">
        <v>44347.676446759258</v>
      </c>
      <c r="L56" s="36" t="s">
        <v>278</v>
      </c>
      <c r="M56" s="37" t="s">
        <v>339</v>
      </c>
      <c r="N56" s="37" t="s">
        <v>507</v>
      </c>
      <c r="O56" s="36">
        <v>3</v>
      </c>
    </row>
    <row r="57" spans="1:15" ht="45">
      <c r="A57" s="31" t="s">
        <v>508</v>
      </c>
      <c r="B57" s="31" t="s">
        <v>272</v>
      </c>
      <c r="C57" s="31" t="s">
        <v>509</v>
      </c>
      <c r="D57" s="31" t="s">
        <v>274</v>
      </c>
      <c r="E57" s="31" t="s">
        <v>502</v>
      </c>
      <c r="F57" s="31" t="s">
        <v>503</v>
      </c>
      <c r="G57" s="33">
        <v>9600</v>
      </c>
      <c r="H57" s="33">
        <v>9600</v>
      </c>
      <c r="I57" s="34" t="s">
        <v>277</v>
      </c>
      <c r="J57" s="34">
        <v>4</v>
      </c>
      <c r="K57" s="35">
        <v>44347.679328703707</v>
      </c>
      <c r="L57" s="36" t="s">
        <v>278</v>
      </c>
      <c r="M57" s="37" t="s">
        <v>510</v>
      </c>
      <c r="N57" s="37" t="s">
        <v>507</v>
      </c>
      <c r="O57" s="36">
        <v>3</v>
      </c>
    </row>
    <row r="58" spans="1:15" ht="45">
      <c r="A58" s="31" t="s">
        <v>511</v>
      </c>
      <c r="B58" s="31" t="s">
        <v>272</v>
      </c>
      <c r="C58" s="31" t="s">
        <v>451</v>
      </c>
      <c r="D58" s="31" t="s">
        <v>274</v>
      </c>
      <c r="E58" s="31" t="s">
        <v>502</v>
      </c>
      <c r="F58" s="31" t="s">
        <v>503</v>
      </c>
      <c r="G58" s="33">
        <v>24190</v>
      </c>
      <c r="H58" s="33">
        <v>24190</v>
      </c>
      <c r="I58" s="34" t="s">
        <v>277</v>
      </c>
      <c r="J58" s="34">
        <v>4</v>
      </c>
      <c r="K58" s="35">
        <v>44347.681712962964</v>
      </c>
      <c r="L58" s="36" t="s">
        <v>278</v>
      </c>
      <c r="M58" s="37" t="s">
        <v>452</v>
      </c>
      <c r="N58" s="37" t="s">
        <v>512</v>
      </c>
      <c r="O58" s="36">
        <v>3</v>
      </c>
    </row>
    <row r="59" spans="1:15" ht="45">
      <c r="A59" s="31" t="s">
        <v>513</v>
      </c>
      <c r="B59" s="31" t="s">
        <v>272</v>
      </c>
      <c r="C59" s="31" t="s">
        <v>455</v>
      </c>
      <c r="D59" s="31" t="s">
        <v>274</v>
      </c>
      <c r="E59" s="31" t="s">
        <v>502</v>
      </c>
      <c r="F59" s="31" t="s">
        <v>503</v>
      </c>
      <c r="G59" s="33">
        <v>9600</v>
      </c>
      <c r="H59" s="33">
        <v>9600</v>
      </c>
      <c r="I59" s="34" t="s">
        <v>277</v>
      </c>
      <c r="J59" s="34">
        <v>4</v>
      </c>
      <c r="K59" s="35">
        <v>44347.699872685182</v>
      </c>
      <c r="L59" s="36" t="s">
        <v>278</v>
      </c>
      <c r="M59" s="37" t="s">
        <v>457</v>
      </c>
      <c r="N59" s="37" t="s">
        <v>507</v>
      </c>
      <c r="O59" s="36">
        <v>3</v>
      </c>
    </row>
    <row r="60" spans="1:15" ht="45">
      <c r="A60" s="31" t="s">
        <v>514</v>
      </c>
      <c r="B60" s="31" t="s">
        <v>272</v>
      </c>
      <c r="C60" s="31" t="s">
        <v>515</v>
      </c>
      <c r="D60" s="31" t="s">
        <v>274</v>
      </c>
      <c r="E60" s="31" t="s">
        <v>502</v>
      </c>
      <c r="F60" s="31" t="s">
        <v>503</v>
      </c>
      <c r="G60" s="33">
        <v>2400</v>
      </c>
      <c r="H60" s="33">
        <v>2400</v>
      </c>
      <c r="I60" s="34" t="s">
        <v>277</v>
      </c>
      <c r="J60" s="34">
        <v>4</v>
      </c>
      <c r="K60" s="35">
        <v>44347.700810185182</v>
      </c>
      <c r="L60" s="36" t="s">
        <v>278</v>
      </c>
      <c r="M60" s="37" t="s">
        <v>516</v>
      </c>
      <c r="N60" s="37" t="s">
        <v>507</v>
      </c>
      <c r="O60" s="36">
        <v>3</v>
      </c>
    </row>
    <row r="61" spans="1:15" ht="45">
      <c r="A61" s="31" t="s">
        <v>517</v>
      </c>
      <c r="B61" s="31" t="s">
        <v>272</v>
      </c>
      <c r="C61" s="31" t="s">
        <v>518</v>
      </c>
      <c r="D61" s="31" t="s">
        <v>274</v>
      </c>
      <c r="E61" s="31" t="s">
        <v>502</v>
      </c>
      <c r="F61" s="31" t="s">
        <v>503</v>
      </c>
      <c r="G61" s="33">
        <v>9600</v>
      </c>
      <c r="H61" s="33">
        <v>9600</v>
      </c>
      <c r="I61" s="34" t="s">
        <v>277</v>
      </c>
      <c r="J61" s="34">
        <v>4</v>
      </c>
      <c r="K61" s="35">
        <v>44347.702581018515</v>
      </c>
      <c r="L61" s="36" t="s">
        <v>278</v>
      </c>
      <c r="M61" s="37" t="s">
        <v>519</v>
      </c>
      <c r="N61" s="37" t="s">
        <v>507</v>
      </c>
      <c r="O61" s="36">
        <v>4</v>
      </c>
    </row>
    <row r="62" spans="1:15" ht="45">
      <c r="A62" s="31" t="s">
        <v>520</v>
      </c>
      <c r="B62" s="31" t="s">
        <v>272</v>
      </c>
      <c r="C62" s="31" t="s">
        <v>521</v>
      </c>
      <c r="D62" s="31" t="s">
        <v>274</v>
      </c>
      <c r="E62" s="31" t="s">
        <v>502</v>
      </c>
      <c r="F62" s="31" t="s">
        <v>503</v>
      </c>
      <c r="G62" s="33">
        <v>12000</v>
      </c>
      <c r="H62" s="33">
        <v>12000</v>
      </c>
      <c r="I62" s="34" t="s">
        <v>277</v>
      </c>
      <c r="J62" s="34">
        <v>4</v>
      </c>
      <c r="K62" s="35">
        <v>44347.703055555554</v>
      </c>
      <c r="L62" s="36" t="s">
        <v>278</v>
      </c>
      <c r="M62" s="37" t="s">
        <v>522</v>
      </c>
      <c r="N62" s="37" t="s">
        <v>507</v>
      </c>
      <c r="O62" s="36">
        <v>3</v>
      </c>
    </row>
    <row r="63" spans="1:15" ht="45">
      <c r="A63" s="31" t="s">
        <v>523</v>
      </c>
      <c r="B63" s="31" t="s">
        <v>272</v>
      </c>
      <c r="C63" s="31" t="s">
        <v>524</v>
      </c>
      <c r="D63" s="31" t="s">
        <v>274</v>
      </c>
      <c r="E63" s="31" t="s">
        <v>502</v>
      </c>
      <c r="F63" s="31" t="s">
        <v>503</v>
      </c>
      <c r="G63" s="33">
        <v>12000</v>
      </c>
      <c r="H63" s="33">
        <v>12000</v>
      </c>
      <c r="I63" s="34" t="s">
        <v>277</v>
      </c>
      <c r="J63" s="34">
        <v>4</v>
      </c>
      <c r="K63" s="35">
        <v>44347.704907407409</v>
      </c>
      <c r="L63" s="36" t="s">
        <v>278</v>
      </c>
      <c r="M63" s="37" t="s">
        <v>525</v>
      </c>
      <c r="N63" s="37" t="s">
        <v>507</v>
      </c>
      <c r="O63" s="36">
        <v>3</v>
      </c>
    </row>
    <row r="64" spans="1:15" ht="45">
      <c r="A64" s="31" t="s">
        <v>526</v>
      </c>
      <c r="B64" s="31" t="s">
        <v>272</v>
      </c>
      <c r="C64" s="31" t="s">
        <v>527</v>
      </c>
      <c r="D64" s="31" t="s">
        <v>274</v>
      </c>
      <c r="E64" s="31" t="s">
        <v>502</v>
      </c>
      <c r="F64" s="31" t="s">
        <v>503</v>
      </c>
      <c r="G64" s="33">
        <v>26400</v>
      </c>
      <c r="H64" s="33">
        <v>26400</v>
      </c>
      <c r="I64" s="34" t="s">
        <v>277</v>
      </c>
      <c r="J64" s="34">
        <v>4</v>
      </c>
      <c r="K64" s="35">
        <v>44347.705810185187</v>
      </c>
      <c r="L64" s="36" t="s">
        <v>278</v>
      </c>
      <c r="M64" s="37" t="s">
        <v>528</v>
      </c>
      <c r="N64" s="37" t="s">
        <v>507</v>
      </c>
      <c r="O64" s="36">
        <v>3</v>
      </c>
    </row>
    <row r="65" spans="1:15" ht="45">
      <c r="A65" s="31" t="s">
        <v>529</v>
      </c>
      <c r="B65" s="31" t="s">
        <v>272</v>
      </c>
      <c r="C65" s="31" t="s">
        <v>530</v>
      </c>
      <c r="D65" s="31" t="s">
        <v>274</v>
      </c>
      <c r="E65" s="31" t="s">
        <v>502</v>
      </c>
      <c r="F65" s="31" t="s">
        <v>503</v>
      </c>
      <c r="G65" s="33">
        <v>4800</v>
      </c>
      <c r="H65" s="33">
        <v>4800</v>
      </c>
      <c r="I65" s="34" t="s">
        <v>277</v>
      </c>
      <c r="J65" s="34">
        <v>4</v>
      </c>
      <c r="K65" s="35">
        <v>44347.708622685182</v>
      </c>
      <c r="L65" s="36" t="s">
        <v>278</v>
      </c>
      <c r="M65" s="37" t="s">
        <v>531</v>
      </c>
      <c r="N65" s="37" t="s">
        <v>507</v>
      </c>
      <c r="O65" s="36">
        <v>3</v>
      </c>
    </row>
    <row r="66" spans="1:15" ht="45">
      <c r="A66" s="31" t="s">
        <v>532</v>
      </c>
      <c r="B66" s="31" t="s">
        <v>272</v>
      </c>
      <c r="C66" s="31" t="s">
        <v>533</v>
      </c>
      <c r="D66" s="31" t="s">
        <v>274</v>
      </c>
      <c r="E66" s="31" t="s">
        <v>502</v>
      </c>
      <c r="F66" s="31" t="s">
        <v>503</v>
      </c>
      <c r="G66" s="33">
        <v>22500</v>
      </c>
      <c r="H66" s="33">
        <v>22500</v>
      </c>
      <c r="I66" s="34" t="s">
        <v>277</v>
      </c>
      <c r="J66" s="34">
        <v>4</v>
      </c>
      <c r="K66" s="35">
        <v>44347.709456018521</v>
      </c>
      <c r="L66" s="36" t="s">
        <v>278</v>
      </c>
      <c r="M66" s="37" t="s">
        <v>534</v>
      </c>
      <c r="N66" s="37" t="s">
        <v>535</v>
      </c>
      <c r="O66" s="36">
        <v>3</v>
      </c>
    </row>
    <row r="67" spans="1:15" ht="45">
      <c r="A67" s="31" t="s">
        <v>536</v>
      </c>
      <c r="B67" s="31" t="s">
        <v>272</v>
      </c>
      <c r="C67" s="31" t="s">
        <v>334</v>
      </c>
      <c r="D67" s="31" t="s">
        <v>274</v>
      </c>
      <c r="E67" s="31" t="s">
        <v>502</v>
      </c>
      <c r="F67" s="31" t="s">
        <v>503</v>
      </c>
      <c r="G67" s="33">
        <v>1180</v>
      </c>
      <c r="H67" s="33">
        <v>1180</v>
      </c>
      <c r="I67" s="34" t="s">
        <v>277</v>
      </c>
      <c r="J67" s="34">
        <v>4</v>
      </c>
      <c r="K67" s="35">
        <v>44347.712835648148</v>
      </c>
      <c r="L67" s="36" t="s">
        <v>278</v>
      </c>
      <c r="M67" s="37" t="s">
        <v>335</v>
      </c>
      <c r="N67" s="37" t="s">
        <v>212</v>
      </c>
      <c r="O67" s="36">
        <v>3</v>
      </c>
    </row>
    <row r="68" spans="1:15">
      <c r="A68" s="31" t="s">
        <v>537</v>
      </c>
      <c r="B68" s="31" t="s">
        <v>272</v>
      </c>
      <c r="C68" s="31" t="s">
        <v>538</v>
      </c>
      <c r="D68" s="31" t="s">
        <v>274</v>
      </c>
      <c r="E68" s="31" t="s">
        <v>502</v>
      </c>
      <c r="F68" s="31" t="s">
        <v>503</v>
      </c>
      <c r="G68" s="33">
        <v>60245</v>
      </c>
      <c r="H68" s="33">
        <v>60245</v>
      </c>
      <c r="I68" s="34" t="s">
        <v>277</v>
      </c>
      <c r="J68" s="34">
        <v>4</v>
      </c>
      <c r="K68" s="35">
        <v>44347.72552083333</v>
      </c>
      <c r="L68" s="36" t="s">
        <v>278</v>
      </c>
      <c r="M68" s="37" t="s">
        <v>539</v>
      </c>
      <c r="N68" s="37" t="s">
        <v>540</v>
      </c>
      <c r="O68" s="36">
        <v>4</v>
      </c>
    </row>
    <row r="69" spans="1:15" ht="30">
      <c r="A69" s="31" t="s">
        <v>541</v>
      </c>
      <c r="B69" s="31" t="s">
        <v>272</v>
      </c>
      <c r="C69" s="31" t="s">
        <v>542</v>
      </c>
      <c r="D69" s="31" t="s">
        <v>274</v>
      </c>
      <c r="E69" s="31" t="s">
        <v>502</v>
      </c>
      <c r="F69" s="31" t="s">
        <v>503</v>
      </c>
      <c r="G69" s="32">
        <v>0</v>
      </c>
      <c r="H69" s="32">
        <v>0</v>
      </c>
      <c r="I69" s="34" t="s">
        <v>277</v>
      </c>
      <c r="J69" s="34">
        <v>4</v>
      </c>
      <c r="K69" s="35">
        <v>44347.726793981485</v>
      </c>
      <c r="L69" s="36" t="s">
        <v>278</v>
      </c>
      <c r="M69" s="37" t="s">
        <v>543</v>
      </c>
      <c r="N69" s="37" t="s">
        <v>544</v>
      </c>
      <c r="O69" s="36">
        <v>5</v>
      </c>
    </row>
    <row r="70" spans="1:15" ht="30">
      <c r="A70" s="31" t="s">
        <v>545</v>
      </c>
      <c r="B70" s="31" t="s">
        <v>272</v>
      </c>
      <c r="C70" s="31" t="s">
        <v>546</v>
      </c>
      <c r="D70" s="31" t="s">
        <v>274</v>
      </c>
      <c r="E70" s="31" t="s">
        <v>351</v>
      </c>
      <c r="F70" s="31" t="s">
        <v>249</v>
      </c>
      <c r="G70" s="32">
        <v>0</v>
      </c>
      <c r="H70" s="32">
        <v>0</v>
      </c>
      <c r="I70" s="34" t="s">
        <v>277</v>
      </c>
      <c r="J70" s="34">
        <v>4</v>
      </c>
      <c r="K70" s="35">
        <v>44347.729039351849</v>
      </c>
      <c r="L70" s="36" t="s">
        <v>278</v>
      </c>
      <c r="M70" s="37" t="s">
        <v>547</v>
      </c>
      <c r="N70" s="37" t="s">
        <v>548</v>
      </c>
      <c r="O70" s="36">
        <v>6</v>
      </c>
    </row>
    <row r="71" spans="1:15" ht="30">
      <c r="A71" s="31" t="s">
        <v>549</v>
      </c>
      <c r="B71" s="31" t="s">
        <v>272</v>
      </c>
      <c r="C71" s="31" t="s">
        <v>550</v>
      </c>
      <c r="D71" s="31" t="s">
        <v>274</v>
      </c>
      <c r="E71" s="31" t="s">
        <v>502</v>
      </c>
      <c r="F71" s="31" t="s">
        <v>503</v>
      </c>
      <c r="G71" s="33">
        <v>19500</v>
      </c>
      <c r="H71" s="33">
        <v>19500</v>
      </c>
      <c r="I71" s="34" t="s">
        <v>277</v>
      </c>
      <c r="J71" s="34">
        <v>4</v>
      </c>
      <c r="K71" s="35">
        <v>44347.730312500003</v>
      </c>
      <c r="L71" s="36" t="s">
        <v>278</v>
      </c>
      <c r="M71" s="37" t="s">
        <v>551</v>
      </c>
      <c r="N71" s="37" t="s">
        <v>552</v>
      </c>
      <c r="O71" s="36">
        <v>9</v>
      </c>
    </row>
    <row r="72" spans="1:15" ht="45">
      <c r="A72" s="31" t="s">
        <v>553</v>
      </c>
      <c r="B72" s="31" t="s">
        <v>272</v>
      </c>
      <c r="C72" s="31" t="s">
        <v>554</v>
      </c>
      <c r="D72" s="31" t="s">
        <v>274</v>
      </c>
      <c r="E72" s="31" t="s">
        <v>502</v>
      </c>
      <c r="F72" s="31" t="s">
        <v>503</v>
      </c>
      <c r="G72" s="32">
        <v>0</v>
      </c>
      <c r="H72" s="32">
        <v>0</v>
      </c>
      <c r="I72" s="34" t="s">
        <v>277</v>
      </c>
      <c r="J72" s="34">
        <v>4</v>
      </c>
      <c r="K72" s="35">
        <v>44347.731203703705</v>
      </c>
      <c r="L72" s="36" t="s">
        <v>278</v>
      </c>
      <c r="M72" s="37" t="s">
        <v>555</v>
      </c>
      <c r="N72" s="37" t="s">
        <v>556</v>
      </c>
      <c r="O72" s="36">
        <v>3</v>
      </c>
    </row>
    <row r="73" spans="1:15" ht="45">
      <c r="A73" s="31" t="s">
        <v>557</v>
      </c>
      <c r="B73" s="31" t="s">
        <v>272</v>
      </c>
      <c r="C73" s="31" t="s">
        <v>558</v>
      </c>
      <c r="D73" s="31" t="s">
        <v>274</v>
      </c>
      <c r="E73" s="31" t="s">
        <v>502</v>
      </c>
      <c r="F73" s="31" t="s">
        <v>503</v>
      </c>
      <c r="G73" s="33">
        <v>9600</v>
      </c>
      <c r="H73" s="33">
        <v>9600</v>
      </c>
      <c r="I73" s="34" t="s">
        <v>277</v>
      </c>
      <c r="J73" s="34">
        <v>4</v>
      </c>
      <c r="K73" s="35">
        <v>44347.707986111112</v>
      </c>
      <c r="L73" s="36" t="s">
        <v>278</v>
      </c>
      <c r="M73" s="37" t="s">
        <v>559</v>
      </c>
      <c r="N73" s="37" t="s">
        <v>507</v>
      </c>
      <c r="O73" s="36">
        <v>3</v>
      </c>
    </row>
    <row r="74" spans="1:15" ht="60">
      <c r="A74" s="31" t="s">
        <v>560</v>
      </c>
      <c r="B74" s="31" t="s">
        <v>272</v>
      </c>
      <c r="C74" s="31" t="s">
        <v>282</v>
      </c>
      <c r="D74" s="31" t="s">
        <v>274</v>
      </c>
      <c r="E74" s="31" t="s">
        <v>502</v>
      </c>
      <c r="F74" s="31" t="s">
        <v>503</v>
      </c>
      <c r="G74" s="33">
        <v>2000</v>
      </c>
      <c r="H74" s="33">
        <v>2000</v>
      </c>
      <c r="I74" s="34" t="s">
        <v>277</v>
      </c>
      <c r="J74" s="34">
        <v>4</v>
      </c>
      <c r="K74" s="35">
        <v>44347.711446759262</v>
      </c>
      <c r="L74" s="36" t="s">
        <v>278</v>
      </c>
      <c r="M74" s="37" t="s">
        <v>284</v>
      </c>
      <c r="N74" s="37" t="s">
        <v>561</v>
      </c>
      <c r="O74" s="36">
        <v>3</v>
      </c>
    </row>
    <row r="75" spans="1:15" ht="45">
      <c r="A75" s="31" t="s">
        <v>562</v>
      </c>
      <c r="B75" s="31" t="s">
        <v>272</v>
      </c>
      <c r="C75" s="31" t="s">
        <v>563</v>
      </c>
      <c r="D75" s="31" t="s">
        <v>274</v>
      </c>
      <c r="E75" s="31" t="s">
        <v>502</v>
      </c>
      <c r="F75" s="31" t="s">
        <v>503</v>
      </c>
      <c r="G75" s="33">
        <v>14400</v>
      </c>
      <c r="H75" s="33">
        <v>14400</v>
      </c>
      <c r="I75" s="34" t="s">
        <v>277</v>
      </c>
      <c r="J75" s="34">
        <v>4</v>
      </c>
      <c r="K75" s="35">
        <v>44348.712754629632</v>
      </c>
      <c r="L75" s="36" t="s">
        <v>278</v>
      </c>
      <c r="M75" s="37" t="s">
        <v>564</v>
      </c>
      <c r="N75" s="37" t="s">
        <v>507</v>
      </c>
      <c r="O75" s="36">
        <v>4</v>
      </c>
    </row>
    <row r="76" spans="1:15" ht="30">
      <c r="A76" s="31" t="s">
        <v>565</v>
      </c>
      <c r="B76" s="31" t="s">
        <v>272</v>
      </c>
      <c r="C76" s="31" t="s">
        <v>566</v>
      </c>
      <c r="D76" s="31" t="s">
        <v>274</v>
      </c>
      <c r="E76" s="31" t="s">
        <v>430</v>
      </c>
      <c r="F76" s="31" t="s">
        <v>567</v>
      </c>
      <c r="G76" s="32">
        <v>743</v>
      </c>
      <c r="H76" s="33">
        <v>2970</v>
      </c>
      <c r="I76" s="34" t="s">
        <v>277</v>
      </c>
      <c r="J76" s="34">
        <v>4</v>
      </c>
      <c r="K76" s="35">
        <v>44267.637106481481</v>
      </c>
      <c r="L76" s="36" t="s">
        <v>278</v>
      </c>
      <c r="M76" s="37" t="s">
        <v>568</v>
      </c>
      <c r="N76" s="37" t="s">
        <v>569</v>
      </c>
      <c r="O76" s="36">
        <v>1</v>
      </c>
    </row>
    <row r="77" spans="1:15" ht="75">
      <c r="A77" s="31" t="s">
        <v>570</v>
      </c>
      <c r="B77" s="31" t="s">
        <v>272</v>
      </c>
      <c r="C77" s="31" t="s">
        <v>571</v>
      </c>
      <c r="D77" s="31" t="s">
        <v>274</v>
      </c>
      <c r="E77" s="31" t="s">
        <v>572</v>
      </c>
      <c r="F77" s="31" t="s">
        <v>362</v>
      </c>
      <c r="G77" s="32">
        <v>645</v>
      </c>
      <c r="H77" s="32">
        <v>645</v>
      </c>
      <c r="I77" s="34" t="s">
        <v>277</v>
      </c>
      <c r="J77" s="34">
        <v>4</v>
      </c>
      <c r="K77" s="35">
        <v>44249.680486111109</v>
      </c>
      <c r="L77" s="36" t="s">
        <v>278</v>
      </c>
      <c r="M77" s="37" t="s">
        <v>573</v>
      </c>
      <c r="N77" s="37" t="s">
        <v>115</v>
      </c>
      <c r="O77" s="36">
        <v>7</v>
      </c>
    </row>
    <row r="78" spans="1:15" ht="30">
      <c r="A78" s="31" t="s">
        <v>574</v>
      </c>
      <c r="B78" s="31" t="s">
        <v>272</v>
      </c>
      <c r="C78" s="31" t="s">
        <v>575</v>
      </c>
      <c r="D78" s="31" t="s">
        <v>274</v>
      </c>
      <c r="E78" s="31" t="s">
        <v>576</v>
      </c>
      <c r="F78" s="31" t="s">
        <v>576</v>
      </c>
      <c r="G78" s="32">
        <v>79</v>
      </c>
      <c r="H78" s="32">
        <v>554</v>
      </c>
      <c r="I78" s="34" t="s">
        <v>277</v>
      </c>
      <c r="J78" s="34">
        <v>4</v>
      </c>
      <c r="K78" s="35">
        <v>44249.680486111109</v>
      </c>
      <c r="L78" s="36" t="s">
        <v>278</v>
      </c>
      <c r="M78" s="37" t="s">
        <v>577</v>
      </c>
      <c r="N78" s="37" t="s">
        <v>578</v>
      </c>
      <c r="O78" s="36">
        <v>7</v>
      </c>
    </row>
    <row r="79" spans="1:15">
      <c r="A79" s="31" t="s">
        <v>579</v>
      </c>
      <c r="B79" s="31" t="s">
        <v>272</v>
      </c>
      <c r="C79" s="31" t="s">
        <v>580</v>
      </c>
      <c r="D79" s="31" t="s">
        <v>274</v>
      </c>
      <c r="E79" s="31" t="s">
        <v>275</v>
      </c>
      <c r="F79" s="31" t="s">
        <v>292</v>
      </c>
      <c r="G79" s="33">
        <v>7386</v>
      </c>
      <c r="H79" s="33">
        <v>15248</v>
      </c>
      <c r="I79" s="34" t="s">
        <v>277</v>
      </c>
      <c r="J79" s="34">
        <v>4</v>
      </c>
      <c r="K79" s="35">
        <v>44249.680486111109</v>
      </c>
      <c r="L79" s="36" t="s">
        <v>278</v>
      </c>
      <c r="M79" s="37" t="s">
        <v>581</v>
      </c>
      <c r="N79" s="37" t="s">
        <v>467</v>
      </c>
      <c r="O79" s="36">
        <v>11</v>
      </c>
    </row>
    <row r="80" spans="1:15" ht="30">
      <c r="A80" s="31" t="s">
        <v>582</v>
      </c>
      <c r="B80" s="31" t="s">
        <v>272</v>
      </c>
      <c r="C80" s="31" t="s">
        <v>583</v>
      </c>
      <c r="D80" s="31" t="s">
        <v>274</v>
      </c>
      <c r="E80" s="31" t="s">
        <v>275</v>
      </c>
      <c r="F80" s="31" t="s">
        <v>315</v>
      </c>
      <c r="G80" s="33">
        <v>7327</v>
      </c>
      <c r="H80" s="33">
        <v>22418</v>
      </c>
      <c r="I80" s="34" t="s">
        <v>277</v>
      </c>
      <c r="J80" s="34">
        <v>4</v>
      </c>
      <c r="K80" s="35">
        <v>44249.680486111109</v>
      </c>
      <c r="L80" s="36" t="s">
        <v>278</v>
      </c>
      <c r="M80" s="37" t="s">
        <v>584</v>
      </c>
      <c r="N80" s="37" t="s">
        <v>585</v>
      </c>
      <c r="O80" s="36">
        <v>2</v>
      </c>
    </row>
    <row r="81" spans="1:15" ht="30">
      <c r="A81" s="31" t="s">
        <v>586</v>
      </c>
      <c r="B81" s="31" t="s">
        <v>272</v>
      </c>
      <c r="C81" s="31" t="s">
        <v>515</v>
      </c>
      <c r="D81" s="31" t="s">
        <v>274</v>
      </c>
      <c r="E81" s="31" t="s">
        <v>275</v>
      </c>
      <c r="F81" s="31" t="s">
        <v>587</v>
      </c>
      <c r="G81" s="33">
        <v>2186</v>
      </c>
      <c r="H81" s="33">
        <v>6695</v>
      </c>
      <c r="I81" s="34" t="s">
        <v>277</v>
      </c>
      <c r="J81" s="34">
        <v>4</v>
      </c>
      <c r="K81" s="35">
        <v>44249.680486111109</v>
      </c>
      <c r="L81" s="36" t="s">
        <v>278</v>
      </c>
      <c r="M81" s="37" t="s">
        <v>516</v>
      </c>
      <c r="N81" s="37" t="s">
        <v>588</v>
      </c>
      <c r="O81" s="36">
        <v>9</v>
      </c>
    </row>
    <row r="82" spans="1:15" ht="30">
      <c r="A82" s="31" t="s">
        <v>589</v>
      </c>
      <c r="B82" s="31" t="s">
        <v>272</v>
      </c>
      <c r="C82" s="31" t="s">
        <v>590</v>
      </c>
      <c r="D82" s="31" t="s">
        <v>274</v>
      </c>
      <c r="E82" s="31" t="s">
        <v>275</v>
      </c>
      <c r="F82" s="31" t="s">
        <v>422</v>
      </c>
      <c r="G82" s="33">
        <v>2630</v>
      </c>
      <c r="H82" s="33">
        <v>8610</v>
      </c>
      <c r="I82" s="34" t="s">
        <v>277</v>
      </c>
      <c r="J82" s="34">
        <v>4</v>
      </c>
      <c r="K82" s="35">
        <v>44249.680486111109</v>
      </c>
      <c r="L82" s="36" t="s">
        <v>278</v>
      </c>
      <c r="M82" s="37" t="s">
        <v>591</v>
      </c>
      <c r="N82" s="37" t="s">
        <v>592</v>
      </c>
      <c r="O82" s="36">
        <v>10</v>
      </c>
    </row>
    <row r="83" spans="1:15" ht="45">
      <c r="A83" s="31" t="s">
        <v>593</v>
      </c>
      <c r="B83" s="31" t="s">
        <v>272</v>
      </c>
      <c r="C83" s="31" t="s">
        <v>594</v>
      </c>
      <c r="D83" s="31" t="s">
        <v>274</v>
      </c>
      <c r="E83" s="31" t="s">
        <v>502</v>
      </c>
      <c r="F83" s="31" t="s">
        <v>503</v>
      </c>
      <c r="G83" s="33">
        <v>19200</v>
      </c>
      <c r="H83" s="33">
        <v>19200</v>
      </c>
      <c r="I83" s="34" t="s">
        <v>277</v>
      </c>
      <c r="J83" s="34">
        <v>4</v>
      </c>
      <c r="K83" s="35">
        <v>44347.703796296293</v>
      </c>
      <c r="L83" s="36" t="s">
        <v>278</v>
      </c>
      <c r="M83" s="37" t="s">
        <v>595</v>
      </c>
      <c r="N83" s="37" t="s">
        <v>507</v>
      </c>
      <c r="O83" s="36">
        <v>3</v>
      </c>
    </row>
    <row r="84" spans="1:15" ht="45">
      <c r="A84" s="31" t="s">
        <v>596</v>
      </c>
      <c r="B84" s="31" t="s">
        <v>272</v>
      </c>
      <c r="C84" s="31" t="s">
        <v>558</v>
      </c>
      <c r="D84" s="31" t="s">
        <v>274</v>
      </c>
      <c r="E84" s="31" t="s">
        <v>275</v>
      </c>
      <c r="F84" s="31" t="s">
        <v>422</v>
      </c>
      <c r="G84" s="33">
        <v>7612</v>
      </c>
      <c r="H84" s="33">
        <v>26536</v>
      </c>
      <c r="I84" s="34" t="s">
        <v>277</v>
      </c>
      <c r="J84" s="34">
        <v>4</v>
      </c>
      <c r="K84" s="35">
        <v>44249.680486111109</v>
      </c>
      <c r="L84" s="36" t="s">
        <v>278</v>
      </c>
      <c r="M84" s="37" t="s">
        <v>559</v>
      </c>
      <c r="N84" s="37" t="s">
        <v>597</v>
      </c>
      <c r="O84" s="36">
        <v>8</v>
      </c>
    </row>
    <row r="85" spans="1:15">
      <c r="A85" s="31" t="s">
        <v>598</v>
      </c>
      <c r="B85" s="31" t="s">
        <v>272</v>
      </c>
      <c r="C85" s="31" t="s">
        <v>599</v>
      </c>
      <c r="D85" s="31" t="s">
        <v>274</v>
      </c>
      <c r="E85" s="31" t="s">
        <v>275</v>
      </c>
      <c r="F85" s="31" t="s">
        <v>422</v>
      </c>
      <c r="G85" s="33">
        <v>2971</v>
      </c>
      <c r="H85" s="33">
        <v>8908</v>
      </c>
      <c r="I85" s="34" t="s">
        <v>277</v>
      </c>
      <c r="J85" s="34">
        <v>4</v>
      </c>
      <c r="K85" s="35">
        <v>44249.680486111109</v>
      </c>
      <c r="L85" s="36" t="s">
        <v>278</v>
      </c>
      <c r="M85" s="37" t="s">
        <v>600</v>
      </c>
      <c r="N85" s="37" t="s">
        <v>10</v>
      </c>
      <c r="O85" s="36">
        <v>10</v>
      </c>
    </row>
    <row r="86" spans="1:15" ht="45">
      <c r="A86" s="31" t="s">
        <v>601</v>
      </c>
      <c r="B86" s="31" t="s">
        <v>272</v>
      </c>
      <c r="C86" s="31" t="s">
        <v>602</v>
      </c>
      <c r="D86" s="31" t="s">
        <v>274</v>
      </c>
      <c r="E86" s="31" t="s">
        <v>275</v>
      </c>
      <c r="F86" s="31" t="s">
        <v>456</v>
      </c>
      <c r="G86" s="33">
        <v>12305</v>
      </c>
      <c r="H86" s="33">
        <v>42886</v>
      </c>
      <c r="I86" s="34" t="s">
        <v>277</v>
      </c>
      <c r="J86" s="34">
        <v>4</v>
      </c>
      <c r="K86" s="35">
        <v>44249.680486111109</v>
      </c>
      <c r="L86" s="36" t="s">
        <v>278</v>
      </c>
      <c r="M86" s="37" t="s">
        <v>603</v>
      </c>
      <c r="N86" s="37" t="s">
        <v>604</v>
      </c>
      <c r="O86" s="36">
        <v>5</v>
      </c>
    </row>
    <row r="87" spans="1:15" ht="30">
      <c r="A87" s="31" t="s">
        <v>605</v>
      </c>
      <c r="B87" s="31" t="s">
        <v>272</v>
      </c>
      <c r="C87" s="31" t="s">
        <v>153</v>
      </c>
      <c r="D87" s="31" t="s">
        <v>274</v>
      </c>
      <c r="E87" s="31" t="s">
        <v>275</v>
      </c>
      <c r="F87" s="31" t="s">
        <v>411</v>
      </c>
      <c r="G87" s="33">
        <v>33368</v>
      </c>
      <c r="H87" s="33">
        <v>103419</v>
      </c>
      <c r="I87" s="34" t="s">
        <v>277</v>
      </c>
      <c r="J87" s="34">
        <v>4</v>
      </c>
      <c r="K87" s="35">
        <v>44249.680486111109</v>
      </c>
      <c r="L87" s="36" t="s">
        <v>278</v>
      </c>
      <c r="M87" s="37" t="s">
        <v>439</v>
      </c>
      <c r="N87" s="37" t="s">
        <v>606</v>
      </c>
      <c r="O87" s="36">
        <v>8</v>
      </c>
    </row>
    <row r="88" spans="1:15">
      <c r="A88" s="31" t="s">
        <v>607</v>
      </c>
      <c r="B88" s="31" t="s">
        <v>272</v>
      </c>
      <c r="C88" s="31" t="s">
        <v>608</v>
      </c>
      <c r="D88" s="31" t="s">
        <v>274</v>
      </c>
      <c r="E88" s="31" t="s">
        <v>275</v>
      </c>
      <c r="F88" s="31" t="s">
        <v>315</v>
      </c>
      <c r="G88" s="33">
        <v>2442</v>
      </c>
      <c r="H88" s="33">
        <v>10376</v>
      </c>
      <c r="I88" s="34" t="s">
        <v>277</v>
      </c>
      <c r="J88" s="34">
        <v>4</v>
      </c>
      <c r="K88" s="35">
        <v>44264.722361111111</v>
      </c>
      <c r="L88" s="36" t="s">
        <v>278</v>
      </c>
      <c r="M88" s="37" t="s">
        <v>609</v>
      </c>
      <c r="N88" s="37" t="s">
        <v>54</v>
      </c>
      <c r="O88" s="36">
        <v>1</v>
      </c>
    </row>
    <row r="89" spans="1:15" ht="45">
      <c r="A89" s="31" t="s">
        <v>610</v>
      </c>
      <c r="B89" s="31" t="s">
        <v>272</v>
      </c>
      <c r="C89" s="31" t="s">
        <v>611</v>
      </c>
      <c r="D89" s="31" t="s">
        <v>274</v>
      </c>
      <c r="E89" s="31" t="s">
        <v>502</v>
      </c>
      <c r="F89" s="31" t="s">
        <v>503</v>
      </c>
      <c r="G89" s="33">
        <v>38400</v>
      </c>
      <c r="H89" s="33">
        <v>38400</v>
      </c>
      <c r="I89" s="34" t="s">
        <v>277</v>
      </c>
      <c r="J89" s="34">
        <v>4</v>
      </c>
      <c r="K89" s="35">
        <v>44348.35392361111</v>
      </c>
      <c r="L89" s="36" t="s">
        <v>278</v>
      </c>
      <c r="M89" s="37" t="s">
        <v>612</v>
      </c>
      <c r="N89" s="37" t="s">
        <v>613</v>
      </c>
      <c r="O89" s="36">
        <v>4</v>
      </c>
    </row>
    <row r="90" spans="1:15" ht="45">
      <c r="A90" s="31" t="s">
        <v>614</v>
      </c>
      <c r="B90" s="31" t="s">
        <v>272</v>
      </c>
      <c r="C90" s="31" t="s">
        <v>615</v>
      </c>
      <c r="D90" s="31" t="s">
        <v>274</v>
      </c>
      <c r="E90" s="31" t="s">
        <v>502</v>
      </c>
      <c r="F90" s="31" t="s">
        <v>503</v>
      </c>
      <c r="G90" s="33">
        <v>19200</v>
      </c>
      <c r="H90" s="33">
        <v>19200</v>
      </c>
      <c r="I90" s="34" t="s">
        <v>277</v>
      </c>
      <c r="J90" s="34">
        <v>4</v>
      </c>
      <c r="K90" s="35">
        <v>44347.694687499999</v>
      </c>
      <c r="L90" s="36" t="s">
        <v>278</v>
      </c>
      <c r="M90" s="37" t="s">
        <v>616</v>
      </c>
      <c r="N90" s="37" t="s">
        <v>507</v>
      </c>
      <c r="O90" s="36">
        <v>3</v>
      </c>
    </row>
    <row r="91" spans="1:15" ht="30">
      <c r="A91" s="31" t="s">
        <v>617</v>
      </c>
      <c r="B91" s="31" t="s">
        <v>272</v>
      </c>
      <c r="C91" s="31" t="s">
        <v>618</v>
      </c>
      <c r="D91" s="31" t="s">
        <v>274</v>
      </c>
      <c r="E91" s="31" t="s">
        <v>351</v>
      </c>
      <c r="F91" s="31" t="s">
        <v>357</v>
      </c>
      <c r="G91" s="32">
        <v>0</v>
      </c>
      <c r="H91" s="32">
        <v>0</v>
      </c>
      <c r="I91" s="34" t="s">
        <v>277</v>
      </c>
      <c r="J91" s="34">
        <v>4</v>
      </c>
      <c r="K91" s="35">
        <v>44347.732905092591</v>
      </c>
      <c r="L91" s="36" t="s">
        <v>278</v>
      </c>
      <c r="M91" s="37" t="s">
        <v>619</v>
      </c>
      <c r="N91" s="37" t="s">
        <v>620</v>
      </c>
      <c r="O91" s="36">
        <v>4</v>
      </c>
    </row>
    <row r="92" spans="1:15" ht="45">
      <c r="A92" s="31" t="s">
        <v>621</v>
      </c>
      <c r="B92" s="31" t="s">
        <v>272</v>
      </c>
      <c r="C92" s="31" t="s">
        <v>622</v>
      </c>
      <c r="D92" s="31" t="s">
        <v>274</v>
      </c>
      <c r="E92" s="31" t="s">
        <v>275</v>
      </c>
      <c r="F92" s="31" t="s">
        <v>623</v>
      </c>
      <c r="G92" s="33">
        <v>11731</v>
      </c>
      <c r="H92" s="33">
        <v>40069</v>
      </c>
      <c r="I92" s="34" t="s">
        <v>277</v>
      </c>
      <c r="J92" s="34">
        <v>4</v>
      </c>
      <c r="K92" s="35">
        <v>44249.680486111109</v>
      </c>
      <c r="L92" s="36" t="s">
        <v>278</v>
      </c>
      <c r="M92" s="37" t="s">
        <v>624</v>
      </c>
      <c r="N92" s="37" t="s">
        <v>625</v>
      </c>
      <c r="O92" s="36">
        <v>8</v>
      </c>
    </row>
    <row r="93" spans="1:15" ht="45">
      <c r="A93" s="31" t="s">
        <v>626</v>
      </c>
      <c r="B93" s="31" t="s">
        <v>272</v>
      </c>
      <c r="C93" s="31" t="s">
        <v>627</v>
      </c>
      <c r="D93" s="31" t="s">
        <v>274</v>
      </c>
      <c r="E93" s="31" t="s">
        <v>502</v>
      </c>
      <c r="F93" s="31" t="s">
        <v>503</v>
      </c>
      <c r="G93" s="33">
        <v>24000</v>
      </c>
      <c r="H93" s="33">
        <v>24000</v>
      </c>
      <c r="I93" s="34" t="s">
        <v>277</v>
      </c>
      <c r="J93" s="34">
        <v>4</v>
      </c>
      <c r="K93" s="35">
        <v>44347.701585648145</v>
      </c>
      <c r="L93" s="36" t="s">
        <v>278</v>
      </c>
      <c r="M93" s="37" t="s">
        <v>628</v>
      </c>
      <c r="N93" s="37" t="s">
        <v>507</v>
      </c>
      <c r="O93" s="36">
        <v>3</v>
      </c>
    </row>
    <row r="94" spans="1:15" ht="30">
      <c r="A94" s="31" t="s">
        <v>629</v>
      </c>
      <c r="B94" s="31" t="s">
        <v>272</v>
      </c>
      <c r="C94" s="31" t="s">
        <v>630</v>
      </c>
      <c r="D94" s="31" t="s">
        <v>274</v>
      </c>
      <c r="E94" s="31" t="s">
        <v>275</v>
      </c>
      <c r="F94" s="31" t="s">
        <v>406</v>
      </c>
      <c r="G94" s="33">
        <v>6336</v>
      </c>
      <c r="H94" s="33">
        <v>20873</v>
      </c>
      <c r="I94" s="34" t="s">
        <v>277</v>
      </c>
      <c r="J94" s="34">
        <v>4</v>
      </c>
      <c r="K94" s="35">
        <v>44249.680486111109</v>
      </c>
      <c r="L94" s="36" t="s">
        <v>278</v>
      </c>
      <c r="M94" s="37" t="s">
        <v>631</v>
      </c>
      <c r="N94" s="37" t="s">
        <v>632</v>
      </c>
      <c r="O94" s="36">
        <v>3</v>
      </c>
    </row>
    <row r="95" spans="1:15" ht="30">
      <c r="A95" s="31" t="s">
        <v>633</v>
      </c>
      <c r="B95" s="31" t="s">
        <v>272</v>
      </c>
      <c r="C95" s="31" t="s">
        <v>634</v>
      </c>
      <c r="D95" s="31" t="s">
        <v>274</v>
      </c>
      <c r="E95" s="31" t="s">
        <v>275</v>
      </c>
      <c r="F95" s="31" t="s">
        <v>411</v>
      </c>
      <c r="G95" s="33">
        <v>6331</v>
      </c>
      <c r="H95" s="33">
        <v>27871</v>
      </c>
      <c r="I95" s="34" t="s">
        <v>277</v>
      </c>
      <c r="J95" s="34">
        <v>4</v>
      </c>
      <c r="K95" s="35">
        <v>44249.680486111109</v>
      </c>
      <c r="L95" s="36" t="s">
        <v>278</v>
      </c>
      <c r="M95" s="37" t="s">
        <v>635</v>
      </c>
      <c r="N95" s="37" t="s">
        <v>636</v>
      </c>
      <c r="O95" s="36">
        <v>7</v>
      </c>
    </row>
    <row r="96" spans="1:15" ht="30">
      <c r="A96" s="31" t="s">
        <v>637</v>
      </c>
      <c r="B96" s="31" t="s">
        <v>272</v>
      </c>
      <c r="C96" s="31" t="s">
        <v>638</v>
      </c>
      <c r="D96" s="31" t="s">
        <v>274</v>
      </c>
      <c r="E96" s="31" t="s">
        <v>388</v>
      </c>
      <c r="F96" s="31" t="s">
        <v>639</v>
      </c>
      <c r="G96" s="33">
        <v>2428</v>
      </c>
      <c r="H96" s="33">
        <v>9587</v>
      </c>
      <c r="I96" s="34" t="s">
        <v>277</v>
      </c>
      <c r="J96" s="34">
        <v>4</v>
      </c>
      <c r="K96" s="35">
        <v>44249.680486111109</v>
      </c>
      <c r="L96" s="36" t="s">
        <v>278</v>
      </c>
      <c r="M96" s="37" t="s">
        <v>640</v>
      </c>
      <c r="N96" s="37" t="s">
        <v>97</v>
      </c>
      <c r="O96" s="36">
        <v>4</v>
      </c>
    </row>
    <row r="97" spans="1:15">
      <c r="A97" s="31" t="s">
        <v>641</v>
      </c>
      <c r="B97" s="31" t="s">
        <v>272</v>
      </c>
      <c r="C97" s="31" t="s">
        <v>350</v>
      </c>
      <c r="D97" s="31" t="s">
        <v>274</v>
      </c>
      <c r="E97" s="31" t="s">
        <v>351</v>
      </c>
      <c r="F97" s="31" t="s">
        <v>461</v>
      </c>
      <c r="G97" s="32">
        <v>431</v>
      </c>
      <c r="H97" s="32">
        <v>863</v>
      </c>
      <c r="I97" s="34" t="s">
        <v>277</v>
      </c>
      <c r="J97" s="34">
        <v>4</v>
      </c>
      <c r="K97" s="35">
        <v>44249.680486111109</v>
      </c>
      <c r="L97" s="36" t="s">
        <v>278</v>
      </c>
      <c r="M97" s="37" t="s">
        <v>353</v>
      </c>
      <c r="N97" s="37" t="s">
        <v>642</v>
      </c>
      <c r="O97" s="36">
        <v>8</v>
      </c>
    </row>
    <row r="98" spans="1:15" ht="30">
      <c r="A98" s="31" t="s">
        <v>643</v>
      </c>
      <c r="B98" s="31" t="s">
        <v>272</v>
      </c>
      <c r="C98" s="31" t="s">
        <v>644</v>
      </c>
      <c r="D98" s="31" t="s">
        <v>274</v>
      </c>
      <c r="E98" s="31" t="s">
        <v>275</v>
      </c>
      <c r="F98" s="31" t="s">
        <v>587</v>
      </c>
      <c r="G98" s="33">
        <v>5000</v>
      </c>
      <c r="H98" s="33">
        <v>20000</v>
      </c>
      <c r="I98" s="34" t="s">
        <v>277</v>
      </c>
      <c r="J98" s="34">
        <v>4</v>
      </c>
      <c r="K98" s="35">
        <v>44249.680486111109</v>
      </c>
      <c r="L98" s="36" t="s">
        <v>278</v>
      </c>
      <c r="M98" s="37" t="s">
        <v>645</v>
      </c>
      <c r="N98" s="37" t="s">
        <v>646</v>
      </c>
      <c r="O98" s="36">
        <v>4</v>
      </c>
    </row>
    <row r="99" spans="1:15" ht="60">
      <c r="A99" s="31" t="s">
        <v>647</v>
      </c>
      <c r="B99" s="31" t="s">
        <v>272</v>
      </c>
      <c r="C99" s="31" t="s">
        <v>648</v>
      </c>
      <c r="D99" s="31" t="s">
        <v>274</v>
      </c>
      <c r="E99" s="31" t="s">
        <v>649</v>
      </c>
      <c r="F99" s="31" t="s">
        <v>650</v>
      </c>
      <c r="G99" s="32">
        <v>537</v>
      </c>
      <c r="H99" s="33">
        <v>1231</v>
      </c>
      <c r="I99" s="34" t="s">
        <v>277</v>
      </c>
      <c r="J99" s="34">
        <v>4</v>
      </c>
      <c r="K99" s="35">
        <v>44249.680486111109</v>
      </c>
      <c r="L99" s="36" t="s">
        <v>278</v>
      </c>
      <c r="M99" s="37" t="s">
        <v>651</v>
      </c>
      <c r="N99" s="37" t="s">
        <v>100</v>
      </c>
      <c r="O99" s="36">
        <v>9</v>
      </c>
    </row>
    <row r="100" spans="1:15">
      <c r="A100" s="38" t="s">
        <v>652</v>
      </c>
      <c r="B100" s="39"/>
      <c r="C100" s="39"/>
      <c r="D100" s="39"/>
      <c r="E100" s="39"/>
      <c r="F100" s="40"/>
      <c r="G100" s="41">
        <v>784105</v>
      </c>
      <c r="H100" s="41">
        <v>1752524</v>
      </c>
      <c r="I100" s="42"/>
      <c r="J100" s="42"/>
      <c r="K100" s="42"/>
      <c r="L100" s="42"/>
      <c r="M100" s="42"/>
      <c r="N100" s="43"/>
      <c r="O100" s="44"/>
    </row>
  </sheetData>
  <mergeCells count="1">
    <mergeCell ref="A1:O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2021</vt:lpstr>
      <vt:lpstr>Portal </vt:lpstr>
      <vt:lpstr>'2021'!Area_de_impressao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Holter-PC</cp:lastModifiedBy>
  <cp:lastPrinted>2021-06-01T19:00:37Z</cp:lastPrinted>
  <dcterms:created xsi:type="dcterms:W3CDTF">2011-09-02T13:51:41Z</dcterms:created>
  <dcterms:modified xsi:type="dcterms:W3CDTF">2021-07-21T13:01:42Z</dcterms:modified>
</cp:coreProperties>
</file>