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\Desktop\Portal da transparencia\Portal da Transparência AME Botucatu 12 2022\RELATÓRIO FISICO-FINANCEIRO\"/>
    </mc:Choice>
  </mc:AlternateContent>
  <bookViews>
    <workbookView xWindow="-28920" yWindow="-120" windowWidth="29040" windowHeight="15720"/>
  </bookViews>
  <sheets>
    <sheet name="Fluxo de Caixa -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" l="1"/>
  <c r="N42" i="2"/>
  <c r="N43" i="2"/>
  <c r="N44" i="2"/>
  <c r="N45" i="2"/>
  <c r="N46" i="2"/>
  <c r="N47" i="2"/>
  <c r="N48" i="2"/>
  <c r="N49" i="2"/>
  <c r="N50" i="2"/>
  <c r="N39" i="2"/>
  <c r="N37" i="2"/>
  <c r="N38" i="2"/>
  <c r="G36" i="2" l="1"/>
  <c r="N13" i="2" l="1"/>
  <c r="N15" i="2"/>
  <c r="N18" i="2"/>
  <c r="B19" i="2"/>
  <c r="C19" i="2"/>
  <c r="D19" i="2"/>
  <c r="E19" i="2"/>
  <c r="F19" i="2"/>
  <c r="G19" i="2"/>
  <c r="H19" i="2"/>
  <c r="I19" i="2"/>
  <c r="J19" i="2"/>
  <c r="K19" i="2"/>
  <c r="L19" i="2"/>
  <c r="M19" i="2"/>
  <c r="B22" i="2"/>
  <c r="C22" i="2"/>
  <c r="D22" i="2"/>
  <c r="E22" i="2"/>
  <c r="F22" i="2"/>
  <c r="G22" i="2"/>
  <c r="H22" i="2"/>
  <c r="I22" i="2"/>
  <c r="J22" i="2"/>
  <c r="M22" i="2"/>
  <c r="N23" i="2"/>
  <c r="N24" i="2"/>
  <c r="N25" i="2"/>
  <c r="N26" i="2"/>
  <c r="N27" i="2"/>
  <c r="N28" i="2"/>
  <c r="N29" i="2"/>
  <c r="N30" i="2"/>
  <c r="B31" i="2"/>
  <c r="C31" i="2"/>
  <c r="D31" i="2"/>
  <c r="E31" i="2"/>
  <c r="F31" i="2"/>
  <c r="G31" i="2"/>
  <c r="H31" i="2"/>
  <c r="I31" i="2"/>
  <c r="J31" i="2"/>
  <c r="M31" i="2"/>
  <c r="B32" i="2"/>
  <c r="C32" i="2"/>
  <c r="D32" i="2"/>
  <c r="E32" i="2"/>
  <c r="F32" i="2"/>
  <c r="G32" i="2"/>
  <c r="H32" i="2"/>
  <c r="I32" i="2"/>
  <c r="J32" i="2"/>
  <c r="M32" i="2"/>
  <c r="N33" i="2"/>
  <c r="N34" i="2"/>
  <c r="N35" i="2"/>
  <c r="B36" i="2"/>
  <c r="C36" i="2"/>
  <c r="D36" i="2"/>
  <c r="E36" i="2"/>
  <c r="F36" i="2"/>
  <c r="H36" i="2"/>
  <c r="I36" i="2"/>
  <c r="J36" i="2"/>
  <c r="M36" i="2"/>
  <c r="B40" i="2"/>
  <c r="C40" i="2"/>
  <c r="D40" i="2"/>
  <c r="E40" i="2"/>
  <c r="F40" i="2"/>
  <c r="G40" i="2"/>
  <c r="H40" i="2"/>
  <c r="I40" i="2"/>
  <c r="J40" i="2"/>
  <c r="M40" i="2"/>
  <c r="N40" i="2" s="1"/>
  <c r="N36" i="2" l="1"/>
  <c r="J51" i="2"/>
  <c r="J52" i="2" s="1"/>
  <c r="F51" i="2"/>
  <c r="F52" i="2" s="1"/>
  <c r="B51" i="2"/>
  <c r="B53" i="2" s="1"/>
  <c r="C10" i="2" s="1"/>
  <c r="N19" i="2"/>
  <c r="K51" i="2"/>
  <c r="G51" i="2"/>
  <c r="G52" i="2" s="1"/>
  <c r="C51" i="2"/>
  <c r="C52" i="2" s="1"/>
  <c r="L51" i="2"/>
  <c r="L52" i="2" s="1"/>
  <c r="H51" i="2"/>
  <c r="H52" i="2" s="1"/>
  <c r="I51" i="2"/>
  <c r="I52" i="2" s="1"/>
  <c r="N31" i="2"/>
  <c r="M51" i="2"/>
  <c r="N32" i="2"/>
  <c r="N22" i="2"/>
  <c r="E51" i="2"/>
  <c r="E52" i="2" s="1"/>
  <c r="D51" i="2"/>
  <c r="D52" i="2" s="1"/>
  <c r="M52" i="2" l="1"/>
  <c r="N51" i="2"/>
  <c r="K52" i="2"/>
  <c r="B52" i="2"/>
  <c r="C53" i="2"/>
  <c r="D10" i="2" s="1"/>
  <c r="D53" i="2" s="1"/>
  <c r="N52" i="2" l="1"/>
  <c r="E10" i="2"/>
  <c r="E53" i="2" s="1"/>
  <c r="F10" i="2" l="1"/>
  <c r="F53" i="2" s="1"/>
  <c r="G10" i="2" l="1"/>
  <c r="G53" i="2" s="1"/>
  <c r="H10" i="2" l="1"/>
  <c r="H53" i="2" s="1"/>
  <c r="I10" i="2" l="1"/>
  <c r="I53" i="2" s="1"/>
  <c r="J10" i="2" l="1"/>
  <c r="J53" i="2" s="1"/>
  <c r="K53" i="2" l="1"/>
  <c r="L53" i="2" l="1"/>
  <c r="M53" i="2" l="1"/>
  <c r="N53" i="2" s="1"/>
  <c r="N10" i="2" l="1"/>
</calcChain>
</file>

<file path=xl/sharedStrings.xml><?xml version="1.0" encoding="utf-8"?>
<sst xmlns="http://schemas.openxmlformats.org/spreadsheetml/2006/main" count="58" uniqueCount="58">
  <si>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</si>
  <si>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</si>
  <si>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</si>
  <si>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</si>
  <si>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</si>
  <si>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</si>
  <si>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</si>
  <si>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</si>
  <si>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</si>
  <si>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</si>
  <si>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</si>
  <si>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</si>
  <si>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</si>
  <si>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</si>
  <si>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</si>
  <si>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RECEITAS</t>
  </si>
  <si>
    <t>Receitas Financeiras</t>
  </si>
  <si>
    <t>DESPESAS</t>
  </si>
  <si>
    <t>Pessoal (CLT)</t>
  </si>
  <si>
    <t>13º</t>
  </si>
  <si>
    <t>Férias</t>
  </si>
  <si>
    <t>MESES</t>
  </si>
  <si>
    <t>Repasse Contrato de Gestão / Convênio/Termos de Adiantamento</t>
  </si>
  <si>
    <t>SUS</t>
  </si>
  <si>
    <t>Receitas Acessórias</t>
  </si>
  <si>
    <t>Doação -Recursos Financeiros</t>
  </si>
  <si>
    <t>Demais Receitas</t>
  </si>
  <si>
    <t>Total de Receitas</t>
  </si>
  <si>
    <t>Ordenados</t>
  </si>
  <si>
    <t>Benefícios</t>
  </si>
  <si>
    <t>Horas Extras</t>
  </si>
  <si>
    <t>Rescisões com Encargos</t>
  </si>
  <si>
    <t xml:space="preserve">Encargos Sociais </t>
  </si>
  <si>
    <t>Outras despesas com Pessoal</t>
  </si>
  <si>
    <t>Serviço Terceirizados</t>
  </si>
  <si>
    <t>Assistenciais</t>
  </si>
  <si>
    <t>Pessoa Jurídica</t>
  </si>
  <si>
    <t>Pessoa Física</t>
  </si>
  <si>
    <t>Administrativas</t>
  </si>
  <si>
    <t>Materiais</t>
  </si>
  <si>
    <t>Materiais e Medicamentos</t>
  </si>
  <si>
    <t>Òrteses, Próteses e Materiais Especiais</t>
  </si>
  <si>
    <t>Material de Consumo</t>
  </si>
  <si>
    <t xml:space="preserve">Ações Judiciais </t>
  </si>
  <si>
    <t>Trabalhista</t>
  </si>
  <si>
    <t>Cíveis</t>
  </si>
  <si>
    <t>Outras Ações Judiciais</t>
  </si>
  <si>
    <t>Ultilidade Pública</t>
  </si>
  <si>
    <t>Tributárias</t>
  </si>
  <si>
    <t>Financeiras</t>
  </si>
  <si>
    <t>Manutenção Predial</t>
  </si>
  <si>
    <t>Investimento</t>
  </si>
  <si>
    <t>Ressarcimento por Rateio</t>
  </si>
  <si>
    <t>Outras despesas</t>
  </si>
  <si>
    <t>Total de Despesas</t>
  </si>
  <si>
    <t>Saldo Do Mês( Receitas-Despesas)</t>
  </si>
  <si>
    <t>SALDO FINAL (Saldo Anterior +Receitas - Despesas)</t>
  </si>
  <si>
    <t>AME BOTUCATU - Período: De 01 até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</si>
</sst>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33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43" fontId="0" fillId="0" borderId="0" xfId="42" applyFont="1" applyBorder="1" applyAlignment="1">
      <alignment horizontal="right" wrapText="1"/>
    </xf>
    <xf numFmtId="43" fontId="0" fillId="0" borderId="0" xfId="42" applyFont="1" applyBorder="1" applyAlignment="1">
      <alignment horizontal="center" wrapText="1"/>
    </xf>
    <xf numFmtId="43" fontId="16" fillId="0" borderId="13" xfId="42" applyFont="1" applyBorder="1" applyAlignment="1">
      <alignment horizontal="right" wrapText="1"/>
    </xf>
    <xf numFmtId="43" fontId="16" fillId="0" borderId="0" xfId="42" applyFont="1" applyBorder="1" applyAlignment="1">
      <alignment horizontal="right" wrapText="1"/>
    </xf>
    <xf numFmtId="0" fontId="0" fillId="0" borderId="12" xfId="0" applyBorder="1" applyAlignment="1">
      <alignment wrapText="1"/>
    </xf>
    <xf numFmtId="43" fontId="16" fillId="0" borderId="15" xfId="42" applyFont="1" applyBorder="1" applyAlignment="1">
      <alignment horizontal="right" wrapText="1"/>
    </xf>
    <xf numFmtId="43" fontId="0" fillId="0" borderId="13" xfId="42" applyFont="1" applyBorder="1" applyAlignment="1">
      <alignment horizontal="right" wrapText="1"/>
    </xf>
    <xf numFmtId="43" fontId="0" fillId="0" borderId="15" xfId="42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42" applyFont="1"/>
    <xf numFmtId="43" fontId="16" fillId="33" borderId="14" xfId="42" applyFont="1" applyFill="1" applyBorder="1" applyAlignment="1">
      <alignment horizontal="center" wrapText="1"/>
    </xf>
    <xf numFmtId="43" fontId="16" fillId="33" borderId="11" xfId="42" applyFont="1" applyFill="1" applyBorder="1" applyAlignment="1">
      <alignment horizontal="center" wrapText="1"/>
    </xf>
    <xf numFmtId="43" fontId="0" fillId="0" borderId="16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43" fontId="16" fillId="33" borderId="15" xfId="42" applyFont="1" applyFill="1" applyBorder="1" applyAlignment="1">
      <alignment horizontal="right" wrapText="1"/>
    </xf>
    <xf numFmtId="43" fontId="16" fillId="33" borderId="11" xfId="42" applyFont="1" applyFill="1" applyBorder="1" applyAlignment="1">
      <alignment horizontal="right" wrapText="1"/>
    </xf>
    <xf numFmtId="0" fontId="16" fillId="33" borderId="12" xfId="0" applyFont="1" applyFill="1" applyBorder="1" applyAlignment="1">
      <alignment wrapText="1"/>
    </xf>
    <xf numFmtId="43" fontId="16" fillId="33" borderId="13" xfId="42" applyFont="1" applyFill="1" applyBorder="1" applyAlignment="1">
      <alignment horizontal="right" wrapText="1"/>
    </xf>
    <xf numFmtId="43" fontId="16" fillId="33" borderId="14" xfId="42" applyFont="1" applyFill="1" applyBorder="1" applyAlignment="1">
      <alignment horizontal="right" wrapText="1"/>
    </xf>
    <xf numFmtId="0" fontId="0" fillId="0" borderId="11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16" fillId="33" borderId="15" xfId="0" applyFont="1" applyFill="1" applyBorder="1" applyAlignment="1">
      <alignment wrapText="1"/>
    </xf>
    <xf numFmtId="0" fontId="0" fillId="0" borderId="0" xfId="0" applyFont="1"/>
    <xf numFmtId="0" fontId="16" fillId="0" borderId="0" xfId="0" applyFont="1"/>
    <xf numFmtId="43" fontId="1" fillId="0" borderId="15" xfId="42" applyFont="1" applyBorder="1" applyAlignment="1">
      <alignment horizontal="right" wrapText="1"/>
    </xf>
    <xf numFmtId="4" fontId="21" fillId="34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657224</xdr:colOff>
      <xdr:row>0</xdr:row>
      <xdr:rowOff>63499</xdr:rowOff>
    </xdr:from>
    <xdr:to>
      <xdr:col>6</xdr:col>
      <xdr:colOff>750357</xdr:colOff>
      <xdr:row>4</xdr:row>
      <xdr:rowOff>47624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724" y="63499"/>
          <a:ext cx="188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4"/>
  <sheetViews>
    <sheetView showGridLines="0" tabSelected="1" topLeftCell="A37" zoomScaleNormal="100" workbookViewId="0">
      <pane xSplit="1" topLeftCell="K1" activePane="topRight" state="frozen"/>
      <selection pane="topRight" activeCell="M41" sqref="M41:M50"/>
    </sheetView>
  </sheetViews>
  <sheetFormatPr defaultRowHeight="15" x14ac:dyDescent="0.25"/>
  <cols>
    <col min="1" max="1" width="44.28515625" bestFit="1" customWidth="1"/>
    <col min="2" max="12" width="13.42578125" style="19" customWidth="1"/>
    <col min="13" max="13" width="14.85546875" style="19" customWidth="1"/>
    <col min="14" max="14" width="14.7109375" style="19" bestFit="1" customWidth="1"/>
  </cols>
  <sheetData>
    <row r="4" spans="1:14" ht="15" customHeight="1" x14ac:dyDescent="0.25">
      <c r="A4" s="36"/>
      <c r="B4" s="36"/>
      <c r="C4" s="36"/>
      <c r="D4" s="36"/>
      <c r="E4" s="36"/>
    </row>
    <row r="5" spans="1:14" ht="15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5" customHeight="1" thickBot="1" x14ac:dyDescent="0.3">
      <c r="A6" s="37" t="s">
        <v>57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3" t="s">
        <v>21</v>
      </c>
      <c r="B9" s="20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12</v>
      </c>
      <c r="N9" s="21" t="s">
        <v>13</v>
      </c>
    </row>
    <row r="10" spans="1:14" ht="15" customHeight="1" x14ac:dyDescent="0.25">
      <c r="A10" s="13" t="s">
        <v>14</v>
      </c>
      <c r="B10" s="7">
        <v>393118.6</v>
      </c>
      <c r="C10" s="15">
        <f>B53</f>
        <v>385300.87999999989</v>
      </c>
      <c r="D10" s="15">
        <f t="shared" ref="D10:J10" si="0">C53</f>
        <v>452483.68000000005</v>
      </c>
      <c r="E10" s="15">
        <f t="shared" si="0"/>
        <v>494464.39000000013</v>
      </c>
      <c r="F10" s="15">
        <f t="shared" si="0"/>
        <v>588313.56000000006</v>
      </c>
      <c r="G10" s="15">
        <f t="shared" si="0"/>
        <v>665656.92999999993</v>
      </c>
      <c r="H10" s="15">
        <f t="shared" si="0"/>
        <v>597754.31999999983</v>
      </c>
      <c r="I10" s="15">
        <f t="shared" si="0"/>
        <v>631291.97999999975</v>
      </c>
      <c r="J10" s="15">
        <f t="shared" si="0"/>
        <v>717152.9299999997</v>
      </c>
      <c r="K10" s="15">
        <v>614610.81000000006</v>
      </c>
      <c r="L10" s="15">
        <v>588185.31000000006</v>
      </c>
      <c r="M10" s="15">
        <v>525881.80000000005</v>
      </c>
      <c r="N10" s="8">
        <f>SUM(B10:M10)</f>
        <v>6654215.1900000004</v>
      </c>
    </row>
    <row r="11" spans="1:14" ht="9.75" customHeight="1" x14ac:dyDescent="0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ht="15" customHeight="1" x14ac:dyDescent="0.25">
      <c r="A12" s="5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customHeight="1" x14ac:dyDescent="0.25">
      <c r="A13" s="13" t="s">
        <v>22</v>
      </c>
      <c r="B13" s="7">
        <v>1020730</v>
      </c>
      <c r="C13" s="7">
        <v>1020730</v>
      </c>
      <c r="D13" s="7">
        <v>1020730</v>
      </c>
      <c r="E13" s="7">
        <v>1063330</v>
      </c>
      <c r="F13" s="7">
        <v>1063330</v>
      </c>
      <c r="G13" s="7">
        <v>1099330</v>
      </c>
      <c r="H13" s="7">
        <v>1081330</v>
      </c>
      <c r="I13" s="7">
        <v>1245871.47</v>
      </c>
      <c r="J13" s="7">
        <v>1081330</v>
      </c>
      <c r="K13" s="7">
        <v>1038730</v>
      </c>
      <c r="L13" s="7">
        <v>995259</v>
      </c>
      <c r="M13" s="7">
        <v>995258.35</v>
      </c>
      <c r="N13" s="11">
        <f>SUM(B13:M13)</f>
        <v>12725958.82</v>
      </c>
    </row>
    <row r="14" spans="1:14" ht="15" customHeight="1" x14ac:dyDescent="0.25">
      <c r="A14" s="13" t="s">
        <v>23</v>
      </c>
      <c r="B14" s="7">
        <v>0</v>
      </c>
      <c r="C14" s="7">
        <v>0</v>
      </c>
      <c r="D14" s="7">
        <v>0</v>
      </c>
      <c r="E14" s="7">
        <v>0</v>
      </c>
      <c r="F14" s="15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1"/>
    </row>
    <row r="15" spans="1:14" ht="15" customHeight="1" x14ac:dyDescent="0.25">
      <c r="A15" s="13" t="s">
        <v>16</v>
      </c>
      <c r="B15" s="7">
        <v>2870.24</v>
      </c>
      <c r="C15" s="7">
        <v>4115.87</v>
      </c>
      <c r="D15" s="7">
        <v>5346.4</v>
      </c>
      <c r="E15" s="7">
        <v>4839.7700000000004</v>
      </c>
      <c r="F15" s="15">
        <v>1938.64</v>
      </c>
      <c r="G15" s="7">
        <v>3425.92</v>
      </c>
      <c r="H15" s="7">
        <v>7037.4</v>
      </c>
      <c r="I15" s="7">
        <v>9332.8799999999992</v>
      </c>
      <c r="J15" s="7">
        <v>7548.93</v>
      </c>
      <c r="K15" s="7">
        <v>6818.61</v>
      </c>
      <c r="L15" s="7">
        <v>6085.95</v>
      </c>
      <c r="M15" s="7">
        <v>5532.65</v>
      </c>
      <c r="N15" s="11">
        <f t="shared" ref="N15:N18" si="1">SUM(B15:M15)</f>
        <v>64893.259999999995</v>
      </c>
    </row>
    <row r="16" spans="1:14" ht="15" customHeight="1" x14ac:dyDescent="0.25">
      <c r="A16" s="13" t="s">
        <v>24</v>
      </c>
      <c r="B16" s="16">
        <v>0</v>
      </c>
      <c r="C16" s="16">
        <v>0</v>
      </c>
      <c r="D16" s="16">
        <v>0</v>
      </c>
      <c r="E16" s="16">
        <v>0</v>
      </c>
      <c r="F16" s="15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11"/>
    </row>
    <row r="17" spans="1:14" ht="15" customHeight="1" x14ac:dyDescent="0.25">
      <c r="A17" s="13" t="s">
        <v>25</v>
      </c>
      <c r="B17" s="16">
        <v>0</v>
      </c>
      <c r="C17" s="16">
        <v>0</v>
      </c>
      <c r="D17" s="16">
        <v>0</v>
      </c>
      <c r="E17" s="16">
        <v>0</v>
      </c>
      <c r="F17" s="15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11"/>
    </row>
    <row r="18" spans="1:14" ht="15" customHeight="1" x14ac:dyDescent="0.25">
      <c r="A18" s="13" t="s">
        <v>26</v>
      </c>
      <c r="B18" s="16">
        <v>0</v>
      </c>
      <c r="C18" s="16">
        <v>0</v>
      </c>
      <c r="D18" s="16">
        <v>0</v>
      </c>
      <c r="E18" s="16">
        <v>0</v>
      </c>
      <c r="F18" s="7">
        <v>0</v>
      </c>
      <c r="G18" s="7">
        <v>0</v>
      </c>
      <c r="H18" s="7">
        <v>286.66000000000003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11">
        <f t="shared" si="1"/>
        <v>286.66000000000003</v>
      </c>
    </row>
    <row r="19" spans="1:14" ht="15" customHeight="1" x14ac:dyDescent="0.25">
      <c r="A19" s="23" t="s">
        <v>27</v>
      </c>
      <c r="B19" s="24">
        <f>SUM(B13:B18)</f>
        <v>1023600.24</v>
      </c>
      <c r="C19" s="24">
        <f t="shared" ref="C19:M19" si="2">SUM(C13:C18)</f>
        <v>1024845.87</v>
      </c>
      <c r="D19" s="24">
        <f t="shared" si="2"/>
        <v>1026076.4</v>
      </c>
      <c r="E19" s="24">
        <f t="shared" si="2"/>
        <v>1068169.77</v>
      </c>
      <c r="F19" s="24">
        <f t="shared" si="2"/>
        <v>1065268.6399999999</v>
      </c>
      <c r="G19" s="24">
        <f t="shared" si="2"/>
        <v>1102755.92</v>
      </c>
      <c r="H19" s="24">
        <f t="shared" si="2"/>
        <v>1088654.0599999998</v>
      </c>
      <c r="I19" s="24">
        <f t="shared" si="2"/>
        <v>1255204.3499999999</v>
      </c>
      <c r="J19" s="24">
        <f t="shared" si="2"/>
        <v>1088878.93</v>
      </c>
      <c r="K19" s="24">
        <f t="shared" si="2"/>
        <v>1045548.61</v>
      </c>
      <c r="L19" s="24">
        <f t="shared" si="2"/>
        <v>1001344.95</v>
      </c>
      <c r="M19" s="24">
        <f t="shared" si="2"/>
        <v>1000791</v>
      </c>
      <c r="N19" s="25">
        <f>SUM(N13:N18)</f>
        <v>12791138.74</v>
      </c>
    </row>
    <row r="20" spans="1:14" ht="9.75" customHeight="1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5" customHeight="1" x14ac:dyDescent="0.25">
      <c r="A21" s="5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" customHeight="1" x14ac:dyDescent="0.25">
      <c r="A22" s="23" t="s">
        <v>18</v>
      </c>
      <c r="B22" s="28">
        <f>SUM(B23:B30)</f>
        <v>332426.97000000003</v>
      </c>
      <c r="C22" s="28">
        <f t="shared" ref="C22:D22" si="3">SUM(C23:C30)</f>
        <v>315174.12</v>
      </c>
      <c r="D22" s="28">
        <f t="shared" si="3"/>
        <v>297744.23000000004</v>
      </c>
      <c r="E22" s="28">
        <f t="shared" ref="E22" si="4">SUM(E23:E30)</f>
        <v>298500.24000000005</v>
      </c>
      <c r="F22" s="28">
        <f t="shared" ref="F22" si="5">SUM(F23:F30)</f>
        <v>263490.14999999997</v>
      </c>
      <c r="G22" s="28">
        <f t="shared" ref="G22" si="6">SUM(G23:G30)</f>
        <v>407824.55</v>
      </c>
      <c r="H22" s="28">
        <f t="shared" ref="H22" si="7">SUM(H23:H30)</f>
        <v>304189.26999999996</v>
      </c>
      <c r="I22" s="28">
        <f t="shared" ref="I22" si="8">SUM(I23:I30)</f>
        <v>270454.42</v>
      </c>
      <c r="J22" s="28">
        <f t="shared" ref="J22" si="9">SUM(J23:J30)</f>
        <v>366112.49000000005</v>
      </c>
      <c r="K22" s="28">
        <v>347891.99</v>
      </c>
      <c r="L22" s="28">
        <v>320095.56</v>
      </c>
      <c r="M22" s="28">
        <f t="shared" ref="M22" si="10">SUM(M23:M30)</f>
        <v>431390.09</v>
      </c>
      <c r="N22" s="25">
        <f>SUM(B22:M22)</f>
        <v>3955294.0799999996</v>
      </c>
    </row>
    <row r="23" spans="1:14" ht="15" customHeight="1" x14ac:dyDescent="0.25">
      <c r="A23" s="13" t="s">
        <v>28</v>
      </c>
      <c r="B23" s="7">
        <v>248750.61</v>
      </c>
      <c r="C23" s="7">
        <v>232296.4</v>
      </c>
      <c r="D23" s="7">
        <v>230476.55</v>
      </c>
      <c r="E23" s="15">
        <v>221525</v>
      </c>
      <c r="F23" s="7">
        <v>214583.53</v>
      </c>
      <c r="G23" s="7">
        <v>221399.31</v>
      </c>
      <c r="H23" s="7">
        <v>239767.87</v>
      </c>
      <c r="I23" s="7">
        <v>220170.44</v>
      </c>
      <c r="J23" s="7">
        <v>286640.96000000002</v>
      </c>
      <c r="K23" s="7">
        <v>253008.73</v>
      </c>
      <c r="L23" s="7">
        <v>250338.9</v>
      </c>
      <c r="M23" s="7">
        <v>247024.76</v>
      </c>
      <c r="N23" s="11">
        <f t="shared" ref="N23:N35" si="11">SUM(B23:M23)</f>
        <v>2865983.0599999996</v>
      </c>
    </row>
    <row r="24" spans="1:14" ht="15" customHeight="1" x14ac:dyDescent="0.25">
      <c r="A24" s="13" t="s">
        <v>29</v>
      </c>
      <c r="B24" s="7">
        <v>11502.4</v>
      </c>
      <c r="C24" s="7">
        <v>11978.62</v>
      </c>
      <c r="D24" s="7">
        <v>10871.35</v>
      </c>
      <c r="E24" s="15">
        <v>11314.48</v>
      </c>
      <c r="F24" s="7">
        <v>11899.21</v>
      </c>
      <c r="G24" s="7">
        <v>11589.92</v>
      </c>
      <c r="H24" s="7">
        <v>12100.53</v>
      </c>
      <c r="I24" s="7">
        <v>12333.98</v>
      </c>
      <c r="J24" s="7">
        <v>12746.51</v>
      </c>
      <c r="K24" s="7">
        <v>11750.99</v>
      </c>
      <c r="L24" s="7">
        <v>12173.98</v>
      </c>
      <c r="M24" s="35">
        <v>9842.25</v>
      </c>
      <c r="N24" s="11">
        <f t="shared" si="11"/>
        <v>140104.22</v>
      </c>
    </row>
    <row r="25" spans="1:14" ht="15" customHeight="1" x14ac:dyDescent="0.25">
      <c r="A25" s="13" t="s">
        <v>30</v>
      </c>
      <c r="B25" s="7">
        <v>0</v>
      </c>
      <c r="C25" s="7">
        <v>0</v>
      </c>
      <c r="D25" s="7">
        <v>0</v>
      </c>
      <c r="E25" s="15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11">
        <f t="shared" si="11"/>
        <v>0</v>
      </c>
    </row>
    <row r="26" spans="1:14" ht="15" customHeight="1" x14ac:dyDescent="0.25">
      <c r="A26" s="13" t="s">
        <v>32</v>
      </c>
      <c r="B26" s="7">
        <v>29785.11</v>
      </c>
      <c r="C26" s="7">
        <v>20684</v>
      </c>
      <c r="D26" s="7">
        <v>21603.56</v>
      </c>
      <c r="E26" s="15">
        <v>21668.73</v>
      </c>
      <c r="F26" s="7">
        <v>19713.77</v>
      </c>
      <c r="G26" s="7">
        <v>20428.98</v>
      </c>
      <c r="H26" s="7">
        <v>29909.42</v>
      </c>
      <c r="I26" s="7">
        <v>20683.150000000001</v>
      </c>
      <c r="J26" s="7">
        <v>25151.42</v>
      </c>
      <c r="K26" s="7">
        <v>21698.44</v>
      </c>
      <c r="L26" s="7">
        <v>20644.740000000002</v>
      </c>
      <c r="M26" s="7">
        <v>21366.66</v>
      </c>
      <c r="N26" s="11">
        <f t="shared" si="11"/>
        <v>273337.98</v>
      </c>
    </row>
    <row r="27" spans="1:14" ht="15" customHeight="1" x14ac:dyDescent="0.25">
      <c r="A27" s="13" t="s">
        <v>31</v>
      </c>
      <c r="B27" s="7">
        <v>5713.82</v>
      </c>
      <c r="C27" s="7">
        <v>6311.05</v>
      </c>
      <c r="D27" s="7">
        <v>4981.8900000000003</v>
      </c>
      <c r="E27" s="15">
        <v>15279.07</v>
      </c>
      <c r="F27" s="7">
        <v>11285.9</v>
      </c>
      <c r="G27" s="7">
        <v>4071.97</v>
      </c>
      <c r="H27" s="7">
        <v>45.66</v>
      </c>
      <c r="I27" s="7">
        <v>6493.3</v>
      </c>
      <c r="J27" s="7">
        <v>25421.52</v>
      </c>
      <c r="K27" s="7">
        <v>60347.12</v>
      </c>
      <c r="L27" s="7">
        <v>6053.34</v>
      </c>
      <c r="M27" s="7">
        <v>383.26</v>
      </c>
      <c r="N27" s="11">
        <f t="shared" si="11"/>
        <v>146387.90000000002</v>
      </c>
    </row>
    <row r="28" spans="1:14" ht="15" customHeight="1" x14ac:dyDescent="0.25">
      <c r="A28" s="13" t="s">
        <v>19</v>
      </c>
      <c r="B28" s="7">
        <v>10084.02</v>
      </c>
      <c r="C28" s="7">
        <v>0</v>
      </c>
      <c r="D28" s="7">
        <v>0</v>
      </c>
      <c r="E28" s="15">
        <v>0</v>
      </c>
      <c r="F28" s="7">
        <v>0</v>
      </c>
      <c r="G28" s="7">
        <v>119202.14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121315.26</v>
      </c>
      <c r="N28" s="11">
        <f t="shared" si="11"/>
        <v>250601.41999999998</v>
      </c>
    </row>
    <row r="29" spans="1:14" ht="15" customHeight="1" x14ac:dyDescent="0.25">
      <c r="A29" s="13" t="s">
        <v>20</v>
      </c>
      <c r="B29" s="7">
        <v>26591.01</v>
      </c>
      <c r="C29" s="7">
        <v>43904.05</v>
      </c>
      <c r="D29" s="7">
        <v>29810.880000000001</v>
      </c>
      <c r="E29" s="15">
        <v>28712.959999999999</v>
      </c>
      <c r="F29" s="7">
        <v>6007.74</v>
      </c>
      <c r="G29" s="7">
        <v>31132.23</v>
      </c>
      <c r="H29" s="7">
        <v>22365.79</v>
      </c>
      <c r="I29" s="7">
        <v>10773.55</v>
      </c>
      <c r="J29" s="7">
        <v>16152.08</v>
      </c>
      <c r="K29" s="7">
        <v>1086.71</v>
      </c>
      <c r="L29" s="7">
        <v>30884.6</v>
      </c>
      <c r="M29" s="7">
        <v>31457.9</v>
      </c>
      <c r="N29" s="11">
        <f t="shared" si="11"/>
        <v>278879.5</v>
      </c>
    </row>
    <row r="30" spans="1:14" ht="15" customHeight="1" x14ac:dyDescent="0.25">
      <c r="A30" s="13" t="s">
        <v>33</v>
      </c>
      <c r="B30" s="7">
        <v>0</v>
      </c>
      <c r="C30" s="7">
        <v>0</v>
      </c>
      <c r="D30" s="7">
        <v>0</v>
      </c>
      <c r="E30" s="15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11">
        <f t="shared" ref="N30" si="12">SUM(B30:M30)</f>
        <v>0</v>
      </c>
    </row>
    <row r="31" spans="1:14" s="33" customFormat="1" ht="15" customHeight="1" x14ac:dyDescent="0.25">
      <c r="A31" s="26" t="s">
        <v>34</v>
      </c>
      <c r="B31" s="25">
        <f>SUM(B33+B35)</f>
        <v>632099.71</v>
      </c>
      <c r="C31" s="25">
        <f t="shared" ref="C31:M31" si="13">SUM(C33+C35)</f>
        <v>578125.94999999995</v>
      </c>
      <c r="D31" s="25">
        <f t="shared" si="13"/>
        <v>580739.9</v>
      </c>
      <c r="E31" s="25">
        <f t="shared" si="13"/>
        <v>570486.83000000007</v>
      </c>
      <c r="F31" s="25">
        <f t="shared" si="13"/>
        <v>611871.43999999994</v>
      </c>
      <c r="G31" s="25">
        <f t="shared" si="13"/>
        <v>644520.03</v>
      </c>
      <c r="H31" s="25">
        <f>SUM(H33+H35)</f>
        <v>635388.42000000004</v>
      </c>
      <c r="I31" s="25">
        <f t="shared" si="13"/>
        <v>617642.25</v>
      </c>
      <c r="J31" s="25">
        <f t="shared" si="13"/>
        <v>691745.07</v>
      </c>
      <c r="K31" s="25">
        <v>639208.03</v>
      </c>
      <c r="L31" s="25">
        <v>629688.1</v>
      </c>
      <c r="M31" s="25">
        <f t="shared" si="13"/>
        <v>651740</v>
      </c>
      <c r="N31" s="27">
        <f t="shared" si="11"/>
        <v>7483255.7300000004</v>
      </c>
    </row>
    <row r="32" spans="1:14" s="33" customFormat="1" ht="15" customHeight="1" x14ac:dyDescent="0.25">
      <c r="A32" s="26" t="s">
        <v>35</v>
      </c>
      <c r="B32" s="25">
        <f>SUM(B33+B34)</f>
        <v>524834.19999999995</v>
      </c>
      <c r="C32" s="25">
        <f t="shared" ref="C32:M32" si="14">SUM(C33+C34)</f>
        <v>455543.63</v>
      </c>
      <c r="D32" s="25">
        <f t="shared" si="14"/>
        <v>486909.33</v>
      </c>
      <c r="E32" s="25">
        <f t="shared" si="14"/>
        <v>452433.96</v>
      </c>
      <c r="F32" s="25">
        <f t="shared" si="14"/>
        <v>481323.5</v>
      </c>
      <c r="G32" s="25">
        <f t="shared" si="14"/>
        <v>520257.93</v>
      </c>
      <c r="H32" s="25">
        <f t="shared" si="14"/>
        <v>516157.87</v>
      </c>
      <c r="I32" s="25">
        <f t="shared" si="14"/>
        <v>503627.38</v>
      </c>
      <c r="J32" s="25">
        <f t="shared" si="14"/>
        <v>570220.73</v>
      </c>
      <c r="K32" s="25">
        <v>541013.13</v>
      </c>
      <c r="L32" s="25">
        <v>502766.47</v>
      </c>
      <c r="M32" s="25">
        <f t="shared" si="14"/>
        <v>517999.23</v>
      </c>
      <c r="N32" s="27">
        <f t="shared" si="11"/>
        <v>6073087.3599999994</v>
      </c>
    </row>
    <row r="33" spans="1:14" ht="15" customHeight="1" x14ac:dyDescent="0.25">
      <c r="A33" s="13" t="s">
        <v>36</v>
      </c>
      <c r="B33" s="7">
        <v>524834.19999999995</v>
      </c>
      <c r="C33" s="7">
        <v>455543.63</v>
      </c>
      <c r="D33" s="7">
        <v>486909.33</v>
      </c>
      <c r="E33" s="15">
        <v>452433.96</v>
      </c>
      <c r="F33" s="7">
        <v>481323.5</v>
      </c>
      <c r="G33" s="7">
        <v>520257.93</v>
      </c>
      <c r="H33" s="7">
        <v>516157.87</v>
      </c>
      <c r="I33" s="7">
        <v>503627.38</v>
      </c>
      <c r="J33" s="7">
        <v>570220.73</v>
      </c>
      <c r="K33" s="7">
        <v>541013.13</v>
      </c>
      <c r="L33" s="7">
        <v>502766.47</v>
      </c>
      <c r="M33" s="7">
        <v>517999.23</v>
      </c>
      <c r="N33" s="11">
        <f t="shared" si="11"/>
        <v>6073087.3599999994</v>
      </c>
    </row>
    <row r="34" spans="1:14" ht="15" customHeight="1" x14ac:dyDescent="0.25">
      <c r="A34" s="17" t="s">
        <v>37</v>
      </c>
      <c r="B34" s="7">
        <v>0</v>
      </c>
      <c r="C34" s="7">
        <v>0</v>
      </c>
      <c r="D34" s="7">
        <v>0</v>
      </c>
      <c r="E34" s="15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11">
        <f t="shared" si="11"/>
        <v>0</v>
      </c>
    </row>
    <row r="35" spans="1:14" ht="15" customHeight="1" x14ac:dyDescent="0.25">
      <c r="A35" s="18" t="s">
        <v>38</v>
      </c>
      <c r="B35" s="7">
        <v>107265.51</v>
      </c>
      <c r="C35" s="7">
        <v>122582.32</v>
      </c>
      <c r="D35" s="7">
        <v>93830.57</v>
      </c>
      <c r="E35" s="22">
        <v>118052.87</v>
      </c>
      <c r="F35" s="22">
        <v>130547.94</v>
      </c>
      <c r="G35" s="22">
        <v>124262.1</v>
      </c>
      <c r="H35" s="16">
        <v>119230.55</v>
      </c>
      <c r="I35" s="16">
        <v>114014.87</v>
      </c>
      <c r="J35" s="16">
        <v>121524.34</v>
      </c>
      <c r="K35" s="16">
        <v>98194.9</v>
      </c>
      <c r="L35" s="16">
        <v>126921.63</v>
      </c>
      <c r="M35" s="16">
        <v>133740.76999999999</v>
      </c>
      <c r="N35" s="11">
        <f t="shared" si="11"/>
        <v>1410168.37</v>
      </c>
    </row>
    <row r="36" spans="1:14" s="33" customFormat="1" ht="15" customHeight="1" x14ac:dyDescent="0.25">
      <c r="A36" s="31" t="s">
        <v>39</v>
      </c>
      <c r="B36" s="24">
        <f>SUM(B37+B38+B39)</f>
        <v>23849.16</v>
      </c>
      <c r="C36" s="24">
        <f t="shared" ref="C36:M36" si="15">SUM(C37+C38+C39)</f>
        <v>26239.65</v>
      </c>
      <c r="D36" s="24">
        <f t="shared" si="15"/>
        <v>54092.46</v>
      </c>
      <c r="E36" s="24">
        <f t="shared" si="15"/>
        <v>45185.65</v>
      </c>
      <c r="F36" s="24">
        <f t="shared" si="15"/>
        <v>45311.22</v>
      </c>
      <c r="G36" s="24">
        <f>SUM(G37+G38+G39)</f>
        <v>54658.76</v>
      </c>
      <c r="H36" s="24">
        <f t="shared" si="15"/>
        <v>63921.33</v>
      </c>
      <c r="I36" s="24">
        <f t="shared" si="15"/>
        <v>63089.45</v>
      </c>
      <c r="J36" s="24">
        <f t="shared" si="15"/>
        <v>66833.069999999992</v>
      </c>
      <c r="K36" s="24">
        <v>34613.31</v>
      </c>
      <c r="L36" s="24">
        <v>58238.36</v>
      </c>
      <c r="M36" s="24">
        <f t="shared" si="15"/>
        <v>50539.09</v>
      </c>
      <c r="N36" s="25">
        <f>SUM(B36:M36)</f>
        <v>586571.51</v>
      </c>
    </row>
    <row r="37" spans="1:14" s="32" customFormat="1" ht="15" customHeight="1" x14ac:dyDescent="0.25">
      <c r="A37" s="29" t="s">
        <v>40</v>
      </c>
      <c r="B37" s="34">
        <v>15366.92</v>
      </c>
      <c r="C37" s="34">
        <v>18396.330000000002</v>
      </c>
      <c r="D37" s="34">
        <v>25140.23</v>
      </c>
      <c r="E37" s="34">
        <v>29280.720000000001</v>
      </c>
      <c r="F37" s="34">
        <v>28204.18</v>
      </c>
      <c r="G37" s="34">
        <v>42805.36</v>
      </c>
      <c r="H37" s="34">
        <v>50012.99</v>
      </c>
      <c r="I37" s="34">
        <v>41690.57</v>
      </c>
      <c r="J37" s="34">
        <v>49582.34</v>
      </c>
      <c r="K37" s="34">
        <v>26299.59</v>
      </c>
      <c r="L37" s="34">
        <v>41731.19</v>
      </c>
      <c r="M37" s="34">
        <v>35717.53</v>
      </c>
      <c r="N37" s="25">
        <f t="shared" ref="N37:N38" si="16">SUM(B37:M37)</f>
        <v>404227.95000000007</v>
      </c>
    </row>
    <row r="38" spans="1:14" ht="15" customHeight="1" x14ac:dyDescent="0.25">
      <c r="A38" s="30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25">
        <f t="shared" si="16"/>
        <v>0</v>
      </c>
    </row>
    <row r="39" spans="1:14" s="32" customFormat="1" ht="15" customHeight="1" x14ac:dyDescent="0.25">
      <c r="A39" s="30" t="s">
        <v>42</v>
      </c>
      <c r="B39" s="34">
        <v>8482.24</v>
      </c>
      <c r="C39" s="34">
        <v>7843.32</v>
      </c>
      <c r="D39" s="34">
        <v>28952.23</v>
      </c>
      <c r="E39" s="34">
        <v>15904.93</v>
      </c>
      <c r="F39" s="34">
        <v>17107.04</v>
      </c>
      <c r="G39" s="34">
        <v>11853.4</v>
      </c>
      <c r="H39" s="34">
        <v>13908.34</v>
      </c>
      <c r="I39" s="34">
        <v>21398.880000000001</v>
      </c>
      <c r="J39" s="34">
        <v>17250.73</v>
      </c>
      <c r="K39" s="34">
        <v>8313.7199999999993</v>
      </c>
      <c r="L39" s="34">
        <v>16507.169999999998</v>
      </c>
      <c r="M39" s="34">
        <v>14821.56</v>
      </c>
      <c r="N39" s="25">
        <f>SUM(B39:M39)</f>
        <v>182343.56</v>
      </c>
    </row>
    <row r="40" spans="1:14" ht="15" customHeight="1" x14ac:dyDescent="0.25">
      <c r="A40" s="31" t="s">
        <v>43</v>
      </c>
      <c r="B40" s="24">
        <f>SUM(B41+B42+B43)</f>
        <v>0</v>
      </c>
      <c r="C40" s="24">
        <f t="shared" ref="C40:M40" si="17">SUM(C41+C42+C43)</f>
        <v>0</v>
      </c>
      <c r="D40" s="24">
        <f t="shared" si="17"/>
        <v>0</v>
      </c>
      <c r="E40" s="24">
        <f t="shared" si="17"/>
        <v>0</v>
      </c>
      <c r="F40" s="24">
        <f t="shared" si="17"/>
        <v>0</v>
      </c>
      <c r="G40" s="24">
        <f t="shared" si="17"/>
        <v>0</v>
      </c>
      <c r="H40" s="24">
        <f t="shared" si="17"/>
        <v>0</v>
      </c>
      <c r="I40" s="24">
        <f t="shared" si="17"/>
        <v>0</v>
      </c>
      <c r="J40" s="24">
        <f t="shared" si="17"/>
        <v>0</v>
      </c>
      <c r="K40" s="24">
        <v>0</v>
      </c>
      <c r="L40" s="24">
        <v>0</v>
      </c>
      <c r="M40" s="24">
        <f t="shared" si="17"/>
        <v>0</v>
      </c>
      <c r="N40" s="25">
        <f t="shared" ref="N40:N51" si="18">SUM(B40:M40)</f>
        <v>0</v>
      </c>
    </row>
    <row r="41" spans="1:14" s="32" customFormat="1" ht="15" customHeight="1" x14ac:dyDescent="0.25">
      <c r="A41" s="30" t="s">
        <v>44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/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5">
        <f t="shared" si="18"/>
        <v>0</v>
      </c>
    </row>
    <row r="42" spans="1:14" s="32" customFormat="1" ht="15" customHeight="1" x14ac:dyDescent="0.25">
      <c r="A42" s="30" t="s">
        <v>45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/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5">
        <f t="shared" si="18"/>
        <v>0</v>
      </c>
    </row>
    <row r="43" spans="1:14" s="32" customFormat="1" ht="15" customHeight="1" x14ac:dyDescent="0.25">
      <c r="A43" s="30" t="s">
        <v>46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/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5">
        <f t="shared" si="18"/>
        <v>0</v>
      </c>
    </row>
    <row r="44" spans="1:14" s="32" customFormat="1" ht="15" customHeight="1" x14ac:dyDescent="0.25">
      <c r="A44" s="30" t="s">
        <v>47</v>
      </c>
      <c r="B44" s="34">
        <v>31825.31</v>
      </c>
      <c r="C44" s="34">
        <v>25068.77</v>
      </c>
      <c r="D44" s="34">
        <v>34369.22</v>
      </c>
      <c r="E44" s="34">
        <v>36628.92</v>
      </c>
      <c r="F44" s="34">
        <v>31018.16</v>
      </c>
      <c r="G44" s="34">
        <v>29693.03</v>
      </c>
      <c r="H44" s="34">
        <v>28150.62</v>
      </c>
      <c r="I44" s="34">
        <v>29101.96</v>
      </c>
      <c r="J44" s="34">
        <v>29521.61</v>
      </c>
      <c r="K44" s="34">
        <v>31547.66</v>
      </c>
      <c r="L44" s="34">
        <v>31418.21</v>
      </c>
      <c r="M44" s="34">
        <v>30577.360000000001</v>
      </c>
      <c r="N44" s="25">
        <f t="shared" si="18"/>
        <v>368920.82999999996</v>
      </c>
    </row>
    <row r="45" spans="1:14" s="32" customFormat="1" ht="15" customHeight="1" x14ac:dyDescent="0.25">
      <c r="A45" s="30" t="s">
        <v>48</v>
      </c>
      <c r="B45" s="34">
        <v>0</v>
      </c>
      <c r="C45" s="34">
        <v>93.38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5">
        <f t="shared" si="18"/>
        <v>93.38</v>
      </c>
    </row>
    <row r="46" spans="1:14" s="32" customFormat="1" ht="15" customHeight="1" x14ac:dyDescent="0.25">
      <c r="A46" s="30" t="s">
        <v>49</v>
      </c>
      <c r="B46" s="34">
        <v>905.81</v>
      </c>
      <c r="C46" s="34">
        <v>376.31</v>
      </c>
      <c r="D46" s="34">
        <v>324.64</v>
      </c>
      <c r="E46" s="34">
        <v>1695.22</v>
      </c>
      <c r="F46" s="34">
        <v>383.8</v>
      </c>
      <c r="G46" s="34">
        <v>782.68</v>
      </c>
      <c r="H46" s="34">
        <v>2559.2600000000002</v>
      </c>
      <c r="I46" s="34">
        <v>613.4</v>
      </c>
      <c r="J46" s="34">
        <v>521.11</v>
      </c>
      <c r="K46" s="34">
        <v>562.20000000000005</v>
      </c>
      <c r="L46" s="34">
        <v>724.02</v>
      </c>
      <c r="M46" s="34">
        <v>605</v>
      </c>
      <c r="N46" s="25">
        <f t="shared" si="18"/>
        <v>10053.450000000001</v>
      </c>
    </row>
    <row r="47" spans="1:14" s="32" customFormat="1" ht="15" customHeight="1" x14ac:dyDescent="0.25">
      <c r="A47" s="30" t="s">
        <v>50</v>
      </c>
      <c r="B47" s="34">
        <v>1920.7</v>
      </c>
      <c r="C47" s="34">
        <v>2270.5100000000002</v>
      </c>
      <c r="D47" s="34">
        <v>2281.9</v>
      </c>
      <c r="E47" s="34">
        <v>5003.8500000000004</v>
      </c>
      <c r="F47" s="34">
        <v>12017.7</v>
      </c>
      <c r="G47" s="34">
        <v>1622.53</v>
      </c>
      <c r="H47" s="34">
        <v>2332.4899999999998</v>
      </c>
      <c r="I47" s="34">
        <v>146.12</v>
      </c>
      <c r="J47" s="34">
        <v>2276.9899999999998</v>
      </c>
      <c r="K47" s="34">
        <v>4761.87</v>
      </c>
      <c r="L47" s="34">
        <v>2996.35</v>
      </c>
      <c r="M47" s="34">
        <v>3341.76</v>
      </c>
      <c r="N47" s="25">
        <f t="shared" si="18"/>
        <v>40972.770000000004</v>
      </c>
    </row>
    <row r="48" spans="1:14" s="32" customFormat="1" ht="15" customHeight="1" x14ac:dyDescent="0.25">
      <c r="A48" s="30" t="s">
        <v>51</v>
      </c>
      <c r="B48" s="34">
        <v>1801.16</v>
      </c>
      <c r="C48" s="34">
        <v>2225</v>
      </c>
      <c r="D48" s="34">
        <v>5395.92</v>
      </c>
      <c r="E48" s="34">
        <v>8190</v>
      </c>
      <c r="F48" s="34">
        <v>13500</v>
      </c>
      <c r="G48" s="34">
        <v>23097.67</v>
      </c>
      <c r="H48" s="34">
        <v>9000</v>
      </c>
      <c r="I48" s="34">
        <v>172621.77</v>
      </c>
      <c r="J48" s="34">
        <v>18183.37</v>
      </c>
      <c r="K48" s="34">
        <v>2160</v>
      </c>
      <c r="L48" s="34">
        <v>0</v>
      </c>
      <c r="M48" s="34">
        <v>24412.53</v>
      </c>
      <c r="N48" s="25">
        <f t="shared" si="18"/>
        <v>280587.42</v>
      </c>
    </row>
    <row r="49" spans="1:14" s="32" customFormat="1" ht="15" customHeight="1" x14ac:dyDescent="0.25">
      <c r="A49" s="30" t="s">
        <v>52</v>
      </c>
      <c r="B49" s="34">
        <v>3240.6</v>
      </c>
      <c r="C49" s="34">
        <v>3357.75</v>
      </c>
      <c r="D49" s="34">
        <v>3357.75</v>
      </c>
      <c r="E49" s="34">
        <v>4492.96</v>
      </c>
      <c r="F49" s="34">
        <v>4802.83</v>
      </c>
      <c r="G49" s="34">
        <v>4776.17</v>
      </c>
      <c r="H49" s="34">
        <v>4887.8599999999997</v>
      </c>
      <c r="I49" s="34">
        <v>4861.24</v>
      </c>
      <c r="J49" s="34">
        <v>5014.12</v>
      </c>
      <c r="K49" s="34">
        <v>5350.29</v>
      </c>
      <c r="L49" s="34">
        <v>5386.05</v>
      </c>
      <c r="M49" s="34">
        <v>5059.5600000000004</v>
      </c>
      <c r="N49" s="25">
        <f t="shared" si="18"/>
        <v>54587.18</v>
      </c>
    </row>
    <row r="50" spans="1:14" s="32" customFormat="1" ht="15" customHeight="1" x14ac:dyDescent="0.25">
      <c r="A50" s="30" t="s">
        <v>53</v>
      </c>
      <c r="B50" s="34">
        <v>3348.54</v>
      </c>
      <c r="C50" s="34">
        <v>4731.63</v>
      </c>
      <c r="D50" s="34">
        <v>5789.67</v>
      </c>
      <c r="E50" s="34">
        <v>4136.93</v>
      </c>
      <c r="F50" s="34">
        <v>5529.97</v>
      </c>
      <c r="G50" s="34">
        <v>3683.11</v>
      </c>
      <c r="H50" s="34">
        <v>4687.1499999999996</v>
      </c>
      <c r="I50" s="34">
        <v>10812.79</v>
      </c>
      <c r="J50" s="34">
        <v>11213.22</v>
      </c>
      <c r="K50" s="34">
        <v>5878.76</v>
      </c>
      <c r="L50" s="34">
        <v>15101.81</v>
      </c>
      <c r="M50" s="34">
        <v>5565.38</v>
      </c>
      <c r="N50" s="25">
        <f t="shared" si="18"/>
        <v>80478.960000000006</v>
      </c>
    </row>
    <row r="51" spans="1:14" ht="15" customHeight="1" x14ac:dyDescent="0.25">
      <c r="A51" s="31" t="s">
        <v>54</v>
      </c>
      <c r="B51" s="24">
        <f>SUM(B50+B49+B48+B47+B46+B45+B44+B40+B36+B31+B22)</f>
        <v>1031417.96</v>
      </c>
      <c r="C51" s="24">
        <f t="shared" ref="C51:M51" si="19">SUM(C50+C49+C48+C47+C46+C45+C44+C40+C36+C31+C22)</f>
        <v>957663.07</v>
      </c>
      <c r="D51" s="24">
        <f t="shared" si="19"/>
        <v>984095.69</v>
      </c>
      <c r="E51" s="24">
        <f t="shared" si="19"/>
        <v>974320.60000000009</v>
      </c>
      <c r="F51" s="24">
        <f t="shared" si="19"/>
        <v>987925.27</v>
      </c>
      <c r="G51" s="24">
        <f t="shared" si="19"/>
        <v>1170658.53</v>
      </c>
      <c r="H51" s="24">
        <f t="shared" si="19"/>
        <v>1055116.3999999999</v>
      </c>
      <c r="I51" s="24">
        <f t="shared" si="19"/>
        <v>1169343.3999999999</v>
      </c>
      <c r="J51" s="24">
        <f t="shared" si="19"/>
        <v>1191421.05</v>
      </c>
      <c r="K51" s="24">
        <f t="shared" si="19"/>
        <v>1071974.1099999999</v>
      </c>
      <c r="L51" s="24">
        <f t="shared" si="19"/>
        <v>1063648.46</v>
      </c>
      <c r="M51" s="24">
        <f t="shared" si="19"/>
        <v>1203230.77</v>
      </c>
      <c r="N51" s="25">
        <f t="shared" si="18"/>
        <v>12860815.309999999</v>
      </c>
    </row>
    <row r="52" spans="1:14" ht="29.1" customHeight="1" x14ac:dyDescent="0.25">
      <c r="A52" s="23" t="s">
        <v>55</v>
      </c>
      <c r="B52" s="25">
        <f>B19-B51</f>
        <v>-7817.7199999999721</v>
      </c>
      <c r="C52" s="25">
        <f t="shared" ref="C52:M52" si="20">C19-C51</f>
        <v>67182.800000000047</v>
      </c>
      <c r="D52" s="25">
        <f t="shared" si="20"/>
        <v>41980.710000000079</v>
      </c>
      <c r="E52" s="25">
        <f t="shared" si="20"/>
        <v>93849.169999999925</v>
      </c>
      <c r="F52" s="25">
        <f t="shared" si="20"/>
        <v>77343.369999999879</v>
      </c>
      <c r="G52" s="25">
        <f t="shared" si="20"/>
        <v>-67902.610000000102</v>
      </c>
      <c r="H52" s="25">
        <f>H19-H51</f>
        <v>33537.659999999916</v>
      </c>
      <c r="I52" s="25">
        <f>I19-I51</f>
        <v>85860.949999999953</v>
      </c>
      <c r="J52" s="25">
        <f t="shared" si="20"/>
        <v>-102542.12000000011</v>
      </c>
      <c r="K52" s="25">
        <f t="shared" si="20"/>
        <v>-26425.499999999884</v>
      </c>
      <c r="L52" s="25">
        <f t="shared" si="20"/>
        <v>-62303.510000000009</v>
      </c>
      <c r="M52" s="25">
        <f t="shared" si="20"/>
        <v>-202439.77000000002</v>
      </c>
      <c r="N52" s="25">
        <f>SUM(B52:M52)</f>
        <v>-69676.570000000298</v>
      </c>
    </row>
    <row r="53" spans="1:14" ht="29.1" customHeight="1" x14ac:dyDescent="0.25">
      <c r="A53" s="23" t="s">
        <v>56</v>
      </c>
      <c r="B53" s="25">
        <f>B10+B19-B51</f>
        <v>385300.87999999989</v>
      </c>
      <c r="C53" s="25">
        <f t="shared" ref="C53:M53" si="21">C10+C19-C51</f>
        <v>452483.68000000005</v>
      </c>
      <c r="D53" s="25">
        <f t="shared" si="21"/>
        <v>494464.39000000013</v>
      </c>
      <c r="E53" s="25">
        <f t="shared" si="21"/>
        <v>588313.56000000006</v>
      </c>
      <c r="F53" s="25">
        <f t="shared" si="21"/>
        <v>665656.92999999993</v>
      </c>
      <c r="G53" s="25">
        <f t="shared" si="21"/>
        <v>597754.31999999983</v>
      </c>
      <c r="H53" s="25">
        <f>H10+H19-H51</f>
        <v>631291.97999999975</v>
      </c>
      <c r="I53" s="25">
        <f t="shared" si="21"/>
        <v>717152.9299999997</v>
      </c>
      <c r="J53" s="25">
        <f>J10+J19-J51</f>
        <v>614610.80999999959</v>
      </c>
      <c r="K53" s="25">
        <f>K10+K19-K51</f>
        <v>588185.31000000006</v>
      </c>
      <c r="L53" s="25">
        <f>L10+L19-L51</f>
        <v>525881.80000000005</v>
      </c>
      <c r="M53" s="25">
        <f t="shared" si="21"/>
        <v>323442.03000000003</v>
      </c>
      <c r="N53" s="25">
        <f>SUM(B53:M53)</f>
        <v>6584538.6199999992</v>
      </c>
    </row>
    <row r="54" spans="1:14" ht="15" customHeight="1" x14ac:dyDescent="0.25">
      <c r="A54" s="2"/>
    </row>
  </sheetData>
  <mergeCells count="3">
    <mergeCell ref="A4:E4"/>
    <mergeCell ref="A5:N5"/>
    <mergeCell ref="A6:N6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Usuário do Windows</cp:lastModifiedBy>
  <cp:lastPrinted>2020-11-23T11:22:11Z</cp:lastPrinted>
  <dcterms:created xsi:type="dcterms:W3CDTF">2020-05-11T20:13:26Z</dcterms:created>
  <dcterms:modified xsi:type="dcterms:W3CDTF">2023-01-23T10:53:38Z</dcterms:modified>
</cp:coreProperties>
</file>