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05" activeTab="0"/>
  </bookViews>
  <sheets>
    <sheet name="Demonstrativo Contábil 2023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<sst xmlns="http://schemas.openxmlformats.org/spreadsheetml/2006/main" count="75" uniqueCount="75">
  <si>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</si>
  <si>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</si>
  <si>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</si>
  <si>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</si>
  <si>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</si>
  <si>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</si>
  <si>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</si>
  <si>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</si>
  <si>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</si>
  <si>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</si>
  <si>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</si>
  <si>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</si>
  <si>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</si>
  <si>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Despesas Operacionais</t>
  </si>
  <si>
    <t>Pessoal</t>
  </si>
  <si>
    <t>Ordenados</t>
  </si>
  <si>
    <t>Encargos Sociais</t>
  </si>
  <si>
    <t>Benefícios</t>
  </si>
  <si>
    <t>Outras despesas com pessoal</t>
  </si>
  <si>
    <t>Serviços Terceirizados</t>
  </si>
  <si>
    <t>Pessoa Jurídica</t>
  </si>
  <si>
    <t>Pessoa Física</t>
  </si>
  <si>
    <t>Administrativos</t>
  </si>
  <si>
    <t>Materiais</t>
  </si>
  <si>
    <t>Materiais e medicamento</t>
  </si>
  <si>
    <t>Investimento</t>
  </si>
  <si>
    <t>Equipamentos</t>
  </si>
  <si>
    <t>DEMONSTRATIVO CONTÁBIL OPERACIONAL</t>
  </si>
  <si>
    <t>MESES</t>
  </si>
  <si>
    <t>RESULTADO (Total das Receitas - Total Geral das Despesas)</t>
  </si>
  <si>
    <t>Obras e Instalações</t>
  </si>
  <si>
    <t>Intangível (Direito e uso)</t>
  </si>
  <si>
    <t>Repasse Contrato de Gestão/Convênio/Termo Adiantamento do Exercício</t>
  </si>
  <si>
    <t>Repasse Termo Adiantamento- Custeio</t>
  </si>
  <si>
    <t>Repasse Termo Adiantamento- Investimento</t>
  </si>
  <si>
    <t>Total- Repasses (1)</t>
  </si>
  <si>
    <t>Receitas Operacionais</t>
  </si>
  <si>
    <t>SUS / Ambulatório</t>
  </si>
  <si>
    <t>SUS / AIH</t>
  </si>
  <si>
    <t>Total- Faturamento (2)</t>
  </si>
  <si>
    <t>Receitas Financeiras</t>
  </si>
  <si>
    <t>Receitas Acessórios</t>
  </si>
  <si>
    <t>Reciclagem</t>
  </si>
  <si>
    <t>Contrapartida de Ensino(Estágio / Residência Médica )</t>
  </si>
  <si>
    <t>Outras Receitas Acessórias</t>
  </si>
  <si>
    <t>Doação - Recursos Financeiros</t>
  </si>
  <si>
    <t>Demais Receitas</t>
  </si>
  <si>
    <t>Fonte Suplementar</t>
  </si>
  <si>
    <t xml:space="preserve">Estornos / Reembolso de Despesas </t>
  </si>
  <si>
    <t xml:space="preserve">Outras Receitas </t>
  </si>
  <si>
    <t>Total - Financeiras, Acessórias, Doação e Demais (3)</t>
  </si>
  <si>
    <t>TOTAL DAS RECEITAS (1 + 2 + 3 )</t>
  </si>
  <si>
    <t>Horas Extras</t>
  </si>
  <si>
    <t>Recisão com Encargos</t>
  </si>
  <si>
    <t>Provisões com Pessoal</t>
  </si>
  <si>
    <t>13º  com Encargos</t>
  </si>
  <si>
    <t>Férias com Encargos</t>
  </si>
  <si>
    <t>Serviços Assistenciais</t>
  </si>
  <si>
    <t>Órteses, Próteses e Materiais Especiais</t>
  </si>
  <si>
    <t>Materiais de Consumo</t>
  </si>
  <si>
    <t>Ações Judiciais</t>
  </si>
  <si>
    <t>Trabalhista</t>
  </si>
  <si>
    <t>Outras Ações Judiciais</t>
  </si>
  <si>
    <t>Utilidade Pública</t>
  </si>
  <si>
    <t>Tributárias</t>
  </si>
  <si>
    <t>Financeiras</t>
  </si>
  <si>
    <t>Manutenção Predial</t>
  </si>
  <si>
    <t>Ressarcimento por Rateio</t>
  </si>
  <si>
    <t>Outras Despesas</t>
  </si>
  <si>
    <t>Total das Despesas Operacionais (4)</t>
  </si>
  <si>
    <t>Mobiliário</t>
  </si>
  <si>
    <t>Total de Despesas com Ivestimento (5)</t>
  </si>
  <si>
    <t>TOTAL DAS DESPESAS (4+5)</t>
  </si>
  <si>
    <t>Cíveis</t>
  </si>
  <si>
    <t>AME BOTUCATU - Período: De 01 até 12/2023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</si>
</sst>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ourier"/>
      <family val="3"/>
    </font>
    <font>
      <b/>
      <sz val="8"/>
      <color indexed="8"/>
      <name val="Verdan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ourier"/>
      <family val="3"/>
    </font>
    <font>
      <b/>
      <sz val="8"/>
      <color rgb="FF000000"/>
      <name val="Verdana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43" fillId="0" borderId="0" xfId="0" applyFont="1" applyFill="1" applyBorder="1" applyAlignment="1">
      <alignment horizontal="center" wrapText="1"/>
    </xf>
    <xf numFmtId="43" fontId="0" fillId="0" borderId="0" xfId="62" applyFont="1" applyAlignment="1">
      <alignment/>
    </xf>
    <xf numFmtId="43" fontId="42" fillId="2" borderId="10" xfId="62" applyFont="1" applyFill="1" applyBorder="1" applyAlignment="1">
      <alignment wrapText="1"/>
    </xf>
    <xf numFmtId="43" fontId="42" fillId="2" borderId="10" xfId="62" applyFont="1" applyFill="1" applyBorder="1" applyAlignment="1">
      <alignment horizontal="right" wrapText="1"/>
    </xf>
    <xf numFmtId="43" fontId="42" fillId="0" borderId="0" xfId="62" applyFont="1" applyBorder="1" applyAlignment="1">
      <alignment wrapText="1"/>
    </xf>
    <xf numFmtId="43" fontId="42" fillId="0" borderId="0" xfId="62" applyFont="1" applyBorder="1" applyAlignment="1">
      <alignment horizontal="right" wrapText="1"/>
    </xf>
    <xf numFmtId="43" fontId="44" fillId="0" borderId="0" xfId="62" applyFont="1" applyBorder="1" applyAlignment="1">
      <alignment wrapText="1"/>
    </xf>
    <xf numFmtId="43" fontId="0" fillId="0" borderId="0" xfId="62" applyFont="1" applyBorder="1" applyAlignment="1">
      <alignment horizontal="center" wrapText="1"/>
    </xf>
    <xf numFmtId="43" fontId="42" fillId="0" borderId="10" xfId="62" applyFont="1" applyBorder="1" applyAlignment="1">
      <alignment wrapText="1"/>
    </xf>
    <xf numFmtId="43" fontId="0" fillId="0" borderId="0" xfId="62" applyFont="1" applyBorder="1" applyAlignment="1">
      <alignment/>
    </xf>
    <xf numFmtId="43" fontId="42" fillId="7" borderId="10" xfId="62" applyFont="1" applyFill="1" applyBorder="1" applyAlignment="1">
      <alignment wrapText="1"/>
    </xf>
    <xf numFmtId="43" fontId="42" fillId="7" borderId="10" xfId="62" applyFont="1" applyFill="1" applyBorder="1" applyAlignment="1">
      <alignment horizontal="right" wrapText="1"/>
    </xf>
    <xf numFmtId="43" fontId="42" fillId="0" borderId="11" xfId="62" applyFont="1" applyBorder="1" applyAlignment="1">
      <alignment horizontal="right" wrapText="1"/>
    </xf>
    <xf numFmtId="43" fontId="0" fillId="0" borderId="12" xfId="62" applyFont="1" applyBorder="1" applyAlignment="1">
      <alignment wrapText="1"/>
    </xf>
    <xf numFmtId="43" fontId="42" fillId="2" borderId="13" xfId="62" applyFont="1" applyFill="1" applyBorder="1" applyAlignment="1">
      <alignment horizontal="right" wrapText="1"/>
    </xf>
    <xf numFmtId="43" fontId="0" fillId="0" borderId="13" xfId="62" applyFont="1" applyBorder="1" applyAlignment="1">
      <alignment horizontal="right" wrapText="1"/>
    </xf>
    <xf numFmtId="43" fontId="42" fillId="0" borderId="13" xfId="62" applyFont="1" applyBorder="1" applyAlignment="1">
      <alignment horizontal="right" wrapText="1"/>
    </xf>
    <xf numFmtId="43" fontId="0" fillId="0" borderId="10" xfId="62" applyFont="1" applyBorder="1" applyAlignment="1">
      <alignment horizontal="right" wrapText="1"/>
    </xf>
    <xf numFmtId="43" fontId="0" fillId="0" borderId="11" xfId="62" applyFont="1" applyBorder="1" applyAlignment="1">
      <alignment horizontal="right" wrapText="1"/>
    </xf>
    <xf numFmtId="0" fontId="0" fillId="0" borderId="10" xfId="0" applyBorder="1" applyAlignment="1">
      <alignment wrapText="1"/>
    </xf>
    <xf numFmtId="43" fontId="0" fillId="0" borderId="11" xfId="62" applyFont="1" applyBorder="1" applyAlignment="1">
      <alignment horizontal="right" wrapText="1"/>
    </xf>
    <xf numFmtId="43" fontId="0" fillId="0" borderId="10" xfId="62" applyFont="1" applyBorder="1" applyAlignment="1">
      <alignment horizontal="right" wrapText="1"/>
    </xf>
    <xf numFmtId="43" fontId="0" fillId="0" borderId="0" xfId="62" applyFont="1" applyAlignment="1">
      <alignment/>
    </xf>
    <xf numFmtId="43" fontId="45" fillId="0" borderId="0" xfId="62" applyFont="1" applyAlignment="1">
      <alignment vertical="center"/>
    </xf>
    <xf numFmtId="43" fontId="42" fillId="33" borderId="10" xfId="62" applyFont="1" applyFill="1" applyBorder="1" applyAlignment="1">
      <alignment horizontal="center" wrapText="1"/>
    </xf>
    <xf numFmtId="43" fontId="42" fillId="0" borderId="0" xfId="62" applyFont="1" applyFill="1" applyBorder="1" applyAlignment="1">
      <alignment horizontal="center" wrapText="1"/>
    </xf>
    <xf numFmtId="43" fontId="0" fillId="0" borderId="0" xfId="62" applyFont="1" applyBorder="1" applyAlignment="1">
      <alignment horizontal="center" wrapText="1"/>
    </xf>
    <xf numFmtId="43" fontId="0" fillId="0" borderId="10" xfId="62" applyFont="1" applyBorder="1" applyAlignment="1">
      <alignment horizontal="right" wrapText="1"/>
    </xf>
    <xf numFmtId="43" fontId="0" fillId="0" borderId="12" xfId="62" applyFont="1" applyBorder="1" applyAlignment="1">
      <alignment wrapText="1"/>
    </xf>
    <xf numFmtId="43" fontId="42" fillId="2" borderId="11" xfId="62" applyFont="1" applyFill="1" applyBorder="1" applyAlignment="1">
      <alignment horizontal="right" wrapText="1"/>
    </xf>
    <xf numFmtId="43" fontId="42" fillId="2" borderId="14" xfId="62" applyNumberFormat="1" applyFont="1" applyFill="1" applyBorder="1" applyAlignment="1">
      <alignment horizontal="right" wrapText="1"/>
    </xf>
    <xf numFmtId="43" fontId="42" fillId="2" borderId="12" xfId="62" applyFont="1" applyFill="1" applyBorder="1" applyAlignment="1">
      <alignment wrapText="1"/>
    </xf>
    <xf numFmtId="43" fontId="42" fillId="2" borderId="14" xfId="62" applyFont="1" applyFill="1" applyBorder="1" applyAlignment="1">
      <alignment horizontal="right" wrapText="1"/>
    </xf>
    <xf numFmtId="43" fontId="0" fillId="0" borderId="12" xfId="62" applyFont="1" applyBorder="1" applyAlignment="1">
      <alignment wrapText="1"/>
    </xf>
    <xf numFmtId="43" fontId="0" fillId="0" borderId="10" xfId="62" applyFont="1" applyBorder="1" applyAlignment="1">
      <alignment wrapText="1"/>
    </xf>
    <xf numFmtId="43" fontId="0" fillId="0" borderId="15" xfId="62" applyFont="1" applyBorder="1" applyAlignment="1">
      <alignment wrapText="1"/>
    </xf>
    <xf numFmtId="43" fontId="0" fillId="0" borderId="12" xfId="62" applyFont="1" applyBorder="1" applyAlignment="1">
      <alignment wrapText="1"/>
    </xf>
    <xf numFmtId="43" fontId="0" fillId="0" borderId="10" xfId="62" applyFont="1" applyBorder="1" applyAlignment="1">
      <alignment horizontal="right" wrapText="1"/>
    </xf>
    <xf numFmtId="43" fontId="0" fillId="0" borderId="11" xfId="62" applyFont="1" applyBorder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43" fontId="42" fillId="0" borderId="16" xfId="62" applyFont="1" applyBorder="1" applyAlignment="1">
      <alignment horizontal="center" wrapText="1"/>
    </xf>
    <xf numFmtId="43" fontId="42" fillId="0" borderId="0" xfId="62" applyFont="1" applyBorder="1" applyAlignment="1">
      <alignment horizontal="center" wrapText="1"/>
    </xf>
    <xf numFmtId="43" fontId="24" fillId="34" borderId="11" xfId="62" applyFont="1" applyFill="1" applyBorder="1" applyAlignment="1">
      <alignment horizontal="right" wrapText="1"/>
    </xf>
    <xf numFmtId="43" fontId="42" fillId="34" borderId="11" xfId="62" applyFont="1" applyFill="1" applyBorder="1" applyAlignment="1">
      <alignment horizontal="righ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0</xdr:row>
      <xdr:rowOff>85725</xdr:rowOff>
    </xdr:from>
    <xdr:to>
      <xdr:col>15</xdr:col>
      <xdr:colOff>276225</xdr:colOff>
      <xdr:row>4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857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90" zoomScaleNormal="90" zoomScalePageLayoutView="0" workbookViewId="0" topLeftCell="A4">
      <pane xSplit="1" topLeftCell="B1" activePane="topRight" state="frozen"/>
      <selection pane="topLeft" activeCell="A1" sqref="A1"/>
      <selection pane="topRight" activeCell="N18" sqref="N18"/>
    </sheetView>
  </sheetViews>
  <sheetFormatPr defaultColWidth="9.140625" defaultRowHeight="15"/>
  <cols>
    <col min="1" max="1" width="41.140625" style="0" customWidth="1"/>
    <col min="2" max="3" width="13.421875" style="26" customWidth="1"/>
    <col min="4" max="12" width="13.421875" style="26" hidden="1" customWidth="1"/>
    <col min="13" max="13" width="13.28125" style="26" hidden="1" customWidth="1"/>
    <col min="14" max="14" width="14.7109375" style="26" bestFit="1" customWidth="1"/>
  </cols>
  <sheetData>
    <row r="1" ht="15">
      <c r="C1" s="27"/>
    </row>
    <row r="2" ht="15">
      <c r="C2" s="27"/>
    </row>
    <row r="3" ht="15">
      <c r="C3" s="27"/>
    </row>
    <row r="4" ht="15"/>
    <row r="5" spans="1:14" ht="15" customHeight="1">
      <c r="A5" s="44" t="s">
        <v>27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5" customHeight="1">
      <c r="A6" s="44" t="s">
        <v>74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5" customHeight="1">
      <c r="A8" s="2" t="s">
        <v>28</v>
      </c>
      <c r="B8" s="28" t="s">
        <v>0</v>
      </c>
      <c r="C8" s="28" t="s">
        <v>1</v>
      </c>
      <c r="D8" s="28" t="s">
        <v>2</v>
      </c>
      <c r="E8" s="28" t="s">
        <v>3</v>
      </c>
      <c r="F8" s="28" t="s">
        <v>4</v>
      </c>
      <c r="G8" s="28" t="s">
        <v>5</v>
      </c>
      <c r="H8" s="28" t="s">
        <v>6</v>
      </c>
      <c r="I8" s="28" t="s">
        <v>7</v>
      </c>
      <c r="J8" s="28" t="s">
        <v>8</v>
      </c>
      <c r="K8" s="28" t="s">
        <v>9</v>
      </c>
      <c r="L8" s="28" t="s">
        <v>10</v>
      </c>
      <c r="M8" s="28" t="s">
        <v>11</v>
      </c>
      <c r="N8" s="28" t="s">
        <v>12</v>
      </c>
    </row>
    <row r="9" spans="1:14" ht="15" customHeight="1">
      <c r="A9" s="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" customHeight="1">
      <c r="A10" s="3" t="s">
        <v>36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s="5" customFormat="1" ht="15" customHeight="1">
      <c r="A11" s="32" t="s">
        <v>32</v>
      </c>
      <c r="B11" s="41">
        <v>1061560</v>
      </c>
      <c r="C11" s="41">
        <v>1061560</v>
      </c>
      <c r="D11" s="25"/>
      <c r="E11" s="24"/>
      <c r="F11" s="25"/>
      <c r="G11" s="25"/>
      <c r="H11" s="25"/>
      <c r="I11" s="25"/>
      <c r="J11" s="41"/>
      <c r="K11" s="41"/>
      <c r="L11" s="41"/>
      <c r="M11" s="41"/>
      <c r="N11" s="16">
        <f>SUM(B11:M11)</f>
        <v>2123120</v>
      </c>
    </row>
    <row r="12" spans="1:14" s="5" customFormat="1" ht="15" customHeight="1">
      <c r="A12" s="32" t="s">
        <v>33</v>
      </c>
      <c r="B12" s="41">
        <v>0</v>
      </c>
      <c r="C12" s="41">
        <v>0</v>
      </c>
      <c r="D12" s="21"/>
      <c r="E12" s="24"/>
      <c r="F12" s="25"/>
      <c r="G12" s="25"/>
      <c r="H12" s="25"/>
      <c r="I12" s="25"/>
      <c r="J12" s="41"/>
      <c r="K12" s="41"/>
      <c r="L12" s="41"/>
      <c r="M12" s="41"/>
      <c r="N12" s="16">
        <f>SUM(B12:M12)</f>
        <v>0</v>
      </c>
    </row>
    <row r="13" spans="1:14" s="5" customFormat="1" ht="15" customHeight="1">
      <c r="A13" s="32" t="s">
        <v>34</v>
      </c>
      <c r="B13" s="41">
        <v>0</v>
      </c>
      <c r="C13" s="41">
        <v>0</v>
      </c>
      <c r="D13" s="25">
        <v>0</v>
      </c>
      <c r="E13" s="24">
        <v>0</v>
      </c>
      <c r="F13" s="25">
        <v>0</v>
      </c>
      <c r="G13" s="25">
        <v>0</v>
      </c>
      <c r="H13" s="25"/>
      <c r="I13" s="25">
        <v>0</v>
      </c>
      <c r="J13" s="41">
        <v>0</v>
      </c>
      <c r="K13" s="41">
        <v>0</v>
      </c>
      <c r="L13" s="41">
        <v>0</v>
      </c>
      <c r="M13" s="41">
        <v>0</v>
      </c>
      <c r="N13" s="16">
        <f aca="true" t="shared" si="0" ref="N13:N24">SUM(B13:M13)</f>
        <v>0</v>
      </c>
    </row>
    <row r="14" spans="1:14" s="5" customFormat="1" ht="15" customHeight="1">
      <c r="A14" s="6" t="s">
        <v>35</v>
      </c>
      <c r="B14" s="18">
        <f>SUM(B11:B12:B13)</f>
        <v>1061560</v>
      </c>
      <c r="C14" s="18">
        <f aca="true" t="shared" si="1" ref="C14:M14">SUM(C11:C13)</f>
        <v>1061560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>SUM(J11:J13)</f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33">
        <f t="shared" si="0"/>
        <v>2123120</v>
      </c>
    </row>
    <row r="15" spans="1:14" s="26" customFormat="1" ht="15" customHeight="1">
      <c r="A15" s="40" t="s">
        <v>38</v>
      </c>
      <c r="B15" s="31">
        <v>0</v>
      </c>
      <c r="C15" s="41">
        <v>0</v>
      </c>
      <c r="D15" s="31">
        <v>0</v>
      </c>
      <c r="E15" s="24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41">
        <v>0</v>
      </c>
      <c r="L15" s="41">
        <v>0</v>
      </c>
      <c r="M15" s="31">
        <v>0</v>
      </c>
      <c r="N15" s="16">
        <f t="shared" si="0"/>
        <v>0</v>
      </c>
    </row>
    <row r="16" spans="1:14" s="26" customFormat="1" ht="15" customHeight="1">
      <c r="A16" s="32" t="s">
        <v>37</v>
      </c>
      <c r="B16" s="31">
        <v>0</v>
      </c>
      <c r="C16" s="41">
        <v>0</v>
      </c>
      <c r="D16" s="31">
        <v>0</v>
      </c>
      <c r="E16" s="24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41">
        <v>0</v>
      </c>
      <c r="L16" s="41">
        <v>0</v>
      </c>
      <c r="M16" s="31">
        <v>0</v>
      </c>
      <c r="N16" s="16">
        <f t="shared" si="0"/>
        <v>0</v>
      </c>
    </row>
    <row r="17" spans="1:14" s="26" customFormat="1" ht="15" customHeight="1">
      <c r="A17" s="6" t="s">
        <v>39</v>
      </c>
      <c r="B17" s="18">
        <f>SUM(B15:B16)</f>
        <v>0</v>
      </c>
      <c r="C17" s="18">
        <f>SUM(C15:C16)</f>
        <v>0</v>
      </c>
      <c r="D17" s="18">
        <f aca="true" t="shared" si="2" ref="D17:M17">SUM(D15:D16)</f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33">
        <f t="shared" si="0"/>
        <v>0</v>
      </c>
    </row>
    <row r="18" spans="1:14" s="26" customFormat="1" ht="15" customHeight="1">
      <c r="A18" s="32" t="s">
        <v>40</v>
      </c>
      <c r="B18" s="41">
        <v>4809.89</v>
      </c>
      <c r="C18" s="41">
        <v>4465.4</v>
      </c>
      <c r="D18" s="31"/>
      <c r="E18" s="24"/>
      <c r="F18" s="31"/>
      <c r="G18" s="31"/>
      <c r="H18" s="31"/>
      <c r="I18" s="31"/>
      <c r="J18" s="41"/>
      <c r="K18" s="41"/>
      <c r="L18" s="41"/>
      <c r="M18" s="41"/>
      <c r="N18" s="16">
        <f t="shared" si="0"/>
        <v>9275.29</v>
      </c>
    </row>
    <row r="19" spans="1:14" s="26" customFormat="1" ht="15" customHeight="1">
      <c r="A19" s="6" t="s">
        <v>41</v>
      </c>
      <c r="B19" s="18">
        <f aca="true" t="shared" si="3" ref="B19:G19">SUM(B20:B23)</f>
        <v>0</v>
      </c>
      <c r="C19" s="18">
        <f t="shared" si="3"/>
        <v>0</v>
      </c>
      <c r="D19" s="18">
        <f t="shared" si="3"/>
        <v>0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aca="true" t="shared" si="4" ref="H19:M19">SUM(H20:H23)</f>
        <v>0</v>
      </c>
      <c r="I19" s="18">
        <f t="shared" si="4"/>
        <v>0</v>
      </c>
      <c r="J19" s="18">
        <f t="shared" si="4"/>
        <v>0</v>
      </c>
      <c r="K19" s="18">
        <f t="shared" si="4"/>
        <v>0</v>
      </c>
      <c r="L19" s="18">
        <f t="shared" si="4"/>
        <v>0</v>
      </c>
      <c r="M19" s="18">
        <f t="shared" si="4"/>
        <v>0</v>
      </c>
      <c r="N19" s="33">
        <f t="shared" si="0"/>
        <v>0</v>
      </c>
    </row>
    <row r="20" spans="1:14" s="26" customFormat="1" ht="15" customHeight="1">
      <c r="A20" s="32" t="s">
        <v>42</v>
      </c>
      <c r="B20" s="31">
        <v>0</v>
      </c>
      <c r="C20" s="4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/>
      <c r="K20" s="41">
        <v>0</v>
      </c>
      <c r="L20" s="41">
        <v>0</v>
      </c>
      <c r="M20" s="31">
        <v>0</v>
      </c>
      <c r="N20" s="16">
        <f t="shared" si="0"/>
        <v>0</v>
      </c>
    </row>
    <row r="21" spans="1:14" s="26" customFormat="1" ht="15" customHeight="1">
      <c r="A21" s="32" t="s">
        <v>43</v>
      </c>
      <c r="B21" s="31">
        <v>0</v>
      </c>
      <c r="C21" s="4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/>
      <c r="K21" s="41">
        <v>0</v>
      </c>
      <c r="L21" s="41">
        <v>0</v>
      </c>
      <c r="M21" s="31">
        <v>0</v>
      </c>
      <c r="N21" s="16">
        <f t="shared" si="0"/>
        <v>0</v>
      </c>
    </row>
    <row r="22" spans="1:14" s="26" customFormat="1" ht="15" customHeight="1">
      <c r="A22" s="32" t="s">
        <v>44</v>
      </c>
      <c r="B22" s="31">
        <v>0</v>
      </c>
      <c r="C22" s="41">
        <v>0</v>
      </c>
      <c r="D22" s="31">
        <v>0</v>
      </c>
      <c r="E22" s="24">
        <v>0</v>
      </c>
      <c r="F22" s="31">
        <v>0</v>
      </c>
      <c r="G22" s="31">
        <v>0</v>
      </c>
      <c r="H22" s="31">
        <v>0</v>
      </c>
      <c r="I22" s="31"/>
      <c r="J22" s="31"/>
      <c r="K22" s="41">
        <v>0</v>
      </c>
      <c r="L22" s="41">
        <v>0</v>
      </c>
      <c r="M22" s="31">
        <v>0</v>
      </c>
      <c r="N22" s="16">
        <f t="shared" si="0"/>
        <v>0</v>
      </c>
    </row>
    <row r="23" spans="1:14" s="26" customFormat="1" ht="15" customHeight="1">
      <c r="A23" s="32" t="s">
        <v>45</v>
      </c>
      <c r="B23" s="31">
        <v>0</v>
      </c>
      <c r="C23" s="41">
        <v>0</v>
      </c>
      <c r="D23" s="31">
        <v>0</v>
      </c>
      <c r="E23" s="24">
        <v>0</v>
      </c>
      <c r="F23" s="31">
        <v>0</v>
      </c>
      <c r="G23" s="31">
        <v>0</v>
      </c>
      <c r="H23" s="31">
        <v>0</v>
      </c>
      <c r="I23" s="31">
        <v>0</v>
      </c>
      <c r="J23" s="31"/>
      <c r="K23" s="41">
        <v>0</v>
      </c>
      <c r="L23" s="41">
        <v>0</v>
      </c>
      <c r="M23" s="31">
        <v>0</v>
      </c>
      <c r="N23" s="16">
        <f t="shared" si="0"/>
        <v>0</v>
      </c>
    </row>
    <row r="24" spans="1:14" s="26" customFormat="1" ht="15" customHeight="1">
      <c r="A24" s="6" t="s">
        <v>46</v>
      </c>
      <c r="B24" s="18">
        <f>SUM(B25:B27)</f>
        <v>0.02</v>
      </c>
      <c r="C24" s="18">
        <f aca="true" t="shared" si="5" ref="C24:M24">SUM(C25:C27)</f>
        <v>0</v>
      </c>
      <c r="D24" s="18">
        <f t="shared" si="5"/>
        <v>0</v>
      </c>
      <c r="E24" s="18">
        <f t="shared" si="5"/>
        <v>0</v>
      </c>
      <c r="F24" s="18">
        <f t="shared" si="5"/>
        <v>0</v>
      </c>
      <c r="G24" s="18">
        <f t="shared" si="5"/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33">
        <f t="shared" si="0"/>
        <v>0.02</v>
      </c>
    </row>
    <row r="25" spans="1:14" s="26" customFormat="1" ht="15" customHeight="1">
      <c r="A25" s="32" t="s">
        <v>47</v>
      </c>
      <c r="B25" s="31">
        <v>0</v>
      </c>
      <c r="C25" s="31">
        <v>0</v>
      </c>
      <c r="D25" s="31">
        <v>0</v>
      </c>
      <c r="E25" s="24">
        <v>0</v>
      </c>
      <c r="F25" s="31">
        <v>0</v>
      </c>
      <c r="G25" s="31">
        <v>0</v>
      </c>
      <c r="H25" s="31">
        <v>0</v>
      </c>
      <c r="I25" s="31">
        <v>0</v>
      </c>
      <c r="J25" s="41">
        <v>0</v>
      </c>
      <c r="K25" s="41">
        <v>0</v>
      </c>
      <c r="L25" s="41">
        <v>0</v>
      </c>
      <c r="M25" s="31"/>
      <c r="N25" s="16">
        <f>SUM(B25:M25)</f>
        <v>0</v>
      </c>
    </row>
    <row r="26" spans="1:14" s="26" customFormat="1" ht="15" customHeight="1">
      <c r="A26" s="32" t="s">
        <v>48</v>
      </c>
      <c r="B26" s="31"/>
      <c r="C26" s="31"/>
      <c r="D26" s="31">
        <v>0</v>
      </c>
      <c r="E26" s="24">
        <v>0</v>
      </c>
      <c r="F26" s="31">
        <v>0</v>
      </c>
      <c r="G26" s="31">
        <v>0</v>
      </c>
      <c r="H26" s="31">
        <v>0</v>
      </c>
      <c r="I26" s="31">
        <v>0</v>
      </c>
      <c r="J26" s="41">
        <v>0</v>
      </c>
      <c r="K26" s="41">
        <v>0</v>
      </c>
      <c r="L26" s="41">
        <v>0</v>
      </c>
      <c r="M26" s="31"/>
      <c r="N26" s="16">
        <f>SUM(B26:M26)</f>
        <v>0</v>
      </c>
    </row>
    <row r="27" spans="1:14" s="26" customFormat="1" ht="15" customHeight="1">
      <c r="A27" s="32" t="s">
        <v>49</v>
      </c>
      <c r="B27" s="41">
        <v>0.02</v>
      </c>
      <c r="C27" s="31">
        <v>0</v>
      </c>
      <c r="D27" s="31">
        <v>0</v>
      </c>
      <c r="E27" s="24">
        <v>0</v>
      </c>
      <c r="F27" s="31">
        <v>0</v>
      </c>
      <c r="G27" s="31">
        <v>0</v>
      </c>
      <c r="H27" s="31"/>
      <c r="I27" s="31">
        <v>0</v>
      </c>
      <c r="J27" s="41"/>
      <c r="K27" s="41">
        <v>0</v>
      </c>
      <c r="L27" s="41">
        <v>0</v>
      </c>
      <c r="M27" s="31"/>
      <c r="N27" s="16">
        <f>SUM(B27:M27)</f>
        <v>0.02</v>
      </c>
    </row>
    <row r="28" spans="1:14" s="26" customFormat="1" ht="15" customHeight="1">
      <c r="A28" s="6" t="s">
        <v>50</v>
      </c>
      <c r="B28" s="18">
        <f>SUM(B25:B27,B20:B23,B18)</f>
        <v>4809.910000000001</v>
      </c>
      <c r="C28" s="18">
        <f aca="true" t="shared" si="6" ref="C28:M28">SUM(C25:C27,C20:C23,C18)</f>
        <v>4465.4</v>
      </c>
      <c r="D28" s="18">
        <f t="shared" si="6"/>
        <v>0</v>
      </c>
      <c r="E28" s="18">
        <f t="shared" si="6"/>
        <v>0</v>
      </c>
      <c r="F28" s="18">
        <f t="shared" si="6"/>
        <v>0</v>
      </c>
      <c r="G28" s="18">
        <f>SUM(G25:G27,G20:G23,G18)</f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8">
        <f t="shared" si="6"/>
        <v>0</v>
      </c>
      <c r="L28" s="18">
        <f t="shared" si="6"/>
        <v>0</v>
      </c>
      <c r="M28" s="18">
        <f t="shared" si="6"/>
        <v>0</v>
      </c>
      <c r="N28" s="33">
        <f>SUM(B28:M28)</f>
        <v>9275.310000000001</v>
      </c>
    </row>
    <row r="29" spans="1:14" s="26" customFormat="1" ht="24" customHeight="1">
      <c r="A29" s="6" t="s">
        <v>51</v>
      </c>
      <c r="B29" s="18">
        <f>SUM(B14,B17,B28)</f>
        <v>1066369.91</v>
      </c>
      <c r="C29" s="18">
        <f aca="true" t="shared" si="7" ref="C29:M29">SUM(C14,C17,C28)</f>
        <v>1066025.4</v>
      </c>
      <c r="D29" s="18">
        <f t="shared" si="7"/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33">
        <f>SUM(B29:M29)</f>
        <v>2132395.3099999996</v>
      </c>
    </row>
    <row r="30" spans="1:14" s="5" customFormat="1" ht="1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s="5" customFormat="1" ht="15" customHeight="1">
      <c r="A31" s="10" t="s">
        <v>13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s="5" customFormat="1" ht="15" customHeight="1">
      <c r="A32" s="6" t="s">
        <v>14</v>
      </c>
      <c r="B32" s="34">
        <f>SUM(B33,B34,B35,B36,B37,B38)+B39</f>
        <v>382951.74</v>
      </c>
      <c r="C32" s="34">
        <f aca="true" t="shared" si="8" ref="C32:M32">SUM(C33,C34,C35,C36,C37,C38)+C39</f>
        <v>302063.55999999994</v>
      </c>
      <c r="D32" s="34">
        <f t="shared" si="8"/>
        <v>0</v>
      </c>
      <c r="E32" s="34">
        <f t="shared" si="8"/>
        <v>0</v>
      </c>
      <c r="F32" s="34">
        <f t="shared" si="8"/>
        <v>0</v>
      </c>
      <c r="G32" s="34">
        <f t="shared" si="8"/>
        <v>0</v>
      </c>
      <c r="H32" s="34">
        <f>SUM(H33,H34,H35,H36,H37,H38)+H39</f>
        <v>0</v>
      </c>
      <c r="I32" s="34">
        <f t="shared" si="8"/>
        <v>0</v>
      </c>
      <c r="J32" s="34">
        <f t="shared" si="8"/>
        <v>0</v>
      </c>
      <c r="K32" s="34">
        <f>SUM(K33,K34,K35,K36,K37,K38)+K39</f>
        <v>0</v>
      </c>
      <c r="L32" s="34">
        <f t="shared" si="8"/>
        <v>0</v>
      </c>
      <c r="M32" s="34">
        <f t="shared" si="8"/>
        <v>0</v>
      </c>
      <c r="N32" s="33">
        <f>SUM(B32:M32)</f>
        <v>685015.2999999999</v>
      </c>
    </row>
    <row r="33" spans="1:14" s="5" customFormat="1" ht="15" customHeight="1">
      <c r="A33" s="17" t="s">
        <v>15</v>
      </c>
      <c r="B33" s="41">
        <v>254220.28</v>
      </c>
      <c r="C33" s="41">
        <v>244048.34</v>
      </c>
      <c r="D33" s="25"/>
      <c r="E33" s="24"/>
      <c r="F33" s="25"/>
      <c r="G33" s="25"/>
      <c r="H33" s="25"/>
      <c r="I33" s="25"/>
      <c r="J33" s="41"/>
      <c r="K33" s="41"/>
      <c r="L33" s="41"/>
      <c r="M33" s="41"/>
      <c r="N33" s="16">
        <f aca="true" t="shared" si="9" ref="N33:N59">SUM(B33:M33)</f>
        <v>498268.62</v>
      </c>
    </row>
    <row r="34" spans="1:14" s="26" customFormat="1" ht="15" customHeight="1">
      <c r="A34" s="32" t="s">
        <v>17</v>
      </c>
      <c r="B34" s="41">
        <v>11888.52</v>
      </c>
      <c r="C34" s="41">
        <v>11266.29</v>
      </c>
      <c r="D34" s="31"/>
      <c r="E34" s="24"/>
      <c r="F34" s="31"/>
      <c r="G34" s="31"/>
      <c r="H34" s="31"/>
      <c r="I34" s="31"/>
      <c r="J34" s="41"/>
      <c r="K34" s="41"/>
      <c r="L34" s="41"/>
      <c r="M34" s="41"/>
      <c r="N34" s="16">
        <f>SUM(B34:M34)</f>
        <v>23154.81</v>
      </c>
    </row>
    <row r="35" spans="1:14" s="26" customFormat="1" ht="15" customHeight="1">
      <c r="A35" s="32" t="s">
        <v>52</v>
      </c>
      <c r="B35" s="41">
        <v>0</v>
      </c>
      <c r="C35" s="41">
        <v>0</v>
      </c>
      <c r="D35" s="31"/>
      <c r="E35" s="24"/>
      <c r="F35" s="31"/>
      <c r="G35" s="31"/>
      <c r="H35" s="31"/>
      <c r="I35" s="31"/>
      <c r="J35" s="41"/>
      <c r="K35" s="41"/>
      <c r="L35" s="41"/>
      <c r="M35" s="41"/>
      <c r="N35" s="16">
        <f>SUM(B35:M35)</f>
        <v>0</v>
      </c>
    </row>
    <row r="36" spans="1:14" s="5" customFormat="1" ht="15" customHeight="1">
      <c r="A36" s="17" t="s">
        <v>16</v>
      </c>
      <c r="B36" s="41">
        <v>23192.24</v>
      </c>
      <c r="C36" s="41">
        <v>20196.04</v>
      </c>
      <c r="D36" s="25"/>
      <c r="E36" s="24"/>
      <c r="F36" s="25"/>
      <c r="G36" s="25"/>
      <c r="H36" s="25"/>
      <c r="I36" s="25"/>
      <c r="J36" s="41"/>
      <c r="K36" s="41"/>
      <c r="L36" s="41"/>
      <c r="M36" s="41"/>
      <c r="N36" s="16">
        <f t="shared" si="9"/>
        <v>43388.28</v>
      </c>
    </row>
    <row r="37" spans="1:14" s="26" customFormat="1" ht="15" customHeight="1">
      <c r="A37" s="32" t="s">
        <v>53</v>
      </c>
      <c r="B37" s="41">
        <v>5765.83</v>
      </c>
      <c r="C37" s="41">
        <v>1701.91</v>
      </c>
      <c r="D37" s="31"/>
      <c r="E37" s="24"/>
      <c r="F37" s="31"/>
      <c r="G37" s="31"/>
      <c r="H37" s="31"/>
      <c r="I37" s="31"/>
      <c r="J37" s="41"/>
      <c r="K37" s="41"/>
      <c r="L37" s="41"/>
      <c r="M37" s="41"/>
      <c r="N37" s="16">
        <f t="shared" si="9"/>
        <v>7467.74</v>
      </c>
    </row>
    <row r="38" spans="1:14" s="26" customFormat="1" ht="15" customHeight="1">
      <c r="A38" s="32" t="s">
        <v>18</v>
      </c>
      <c r="B38" s="41">
        <v>0</v>
      </c>
      <c r="C38" s="41">
        <v>0</v>
      </c>
      <c r="D38" s="31"/>
      <c r="E38" s="24"/>
      <c r="F38" s="31"/>
      <c r="G38" s="31"/>
      <c r="H38" s="31"/>
      <c r="I38" s="31"/>
      <c r="J38" s="41"/>
      <c r="K38" s="41"/>
      <c r="L38" s="41"/>
      <c r="M38" s="41"/>
      <c r="N38" s="16">
        <f t="shared" si="9"/>
        <v>0</v>
      </c>
    </row>
    <row r="39" spans="1:14" s="5" customFormat="1" ht="15" customHeight="1">
      <c r="A39" s="35" t="s">
        <v>54</v>
      </c>
      <c r="B39" s="7">
        <f>SUM(B40,B41)</f>
        <v>87884.87</v>
      </c>
      <c r="C39" s="7">
        <f aca="true" t="shared" si="10" ref="C39:M39">SUM(C40,C41)</f>
        <v>24850.98</v>
      </c>
      <c r="D39" s="7">
        <f t="shared" si="10"/>
        <v>0</v>
      </c>
      <c r="E39" s="7">
        <f t="shared" si="10"/>
        <v>0</v>
      </c>
      <c r="F39" s="7">
        <f t="shared" si="10"/>
        <v>0</v>
      </c>
      <c r="G39" s="7">
        <f t="shared" si="10"/>
        <v>0</v>
      </c>
      <c r="H39" s="7">
        <f>SUM(H40,H41)</f>
        <v>0</v>
      </c>
      <c r="I39" s="7">
        <f t="shared" si="10"/>
        <v>0</v>
      </c>
      <c r="J39" s="7">
        <f t="shared" si="10"/>
        <v>0</v>
      </c>
      <c r="K39" s="7">
        <f t="shared" si="10"/>
        <v>0</v>
      </c>
      <c r="L39" s="7">
        <f t="shared" si="10"/>
        <v>0</v>
      </c>
      <c r="M39" s="7">
        <f t="shared" si="10"/>
        <v>0</v>
      </c>
      <c r="N39" s="33">
        <f t="shared" si="9"/>
        <v>112735.84999999999</v>
      </c>
    </row>
    <row r="40" spans="1:14" s="5" customFormat="1" ht="15" customHeight="1">
      <c r="A40" s="32" t="s">
        <v>55</v>
      </c>
      <c r="B40" s="41">
        <v>25943.68</v>
      </c>
      <c r="C40" s="41">
        <v>22559.05</v>
      </c>
      <c r="D40" s="25"/>
      <c r="E40" s="42"/>
      <c r="F40" s="25"/>
      <c r="G40" s="25"/>
      <c r="H40" s="25"/>
      <c r="I40" s="25"/>
      <c r="J40" s="41"/>
      <c r="K40" s="41"/>
      <c r="L40" s="41"/>
      <c r="M40" s="41"/>
      <c r="N40" s="16">
        <f t="shared" si="9"/>
        <v>48502.729999999996</v>
      </c>
    </row>
    <row r="41" spans="1:14" s="5" customFormat="1" ht="15" customHeight="1">
      <c r="A41" s="32" t="s">
        <v>56</v>
      </c>
      <c r="B41" s="41">
        <v>61941.19</v>
      </c>
      <c r="C41" s="41">
        <v>2291.93</v>
      </c>
      <c r="D41" s="25"/>
      <c r="E41" s="24"/>
      <c r="F41" s="25"/>
      <c r="G41" s="25"/>
      <c r="H41" s="25"/>
      <c r="I41" s="25"/>
      <c r="J41" s="41"/>
      <c r="K41" s="41"/>
      <c r="L41" s="41"/>
      <c r="M41" s="41"/>
      <c r="N41" s="16">
        <f>SUM(B41:M41)</f>
        <v>64233.12</v>
      </c>
    </row>
    <row r="42" spans="1:14" s="5" customFormat="1" ht="15" customHeight="1">
      <c r="A42" s="35" t="s">
        <v>19</v>
      </c>
      <c r="B42" s="7">
        <f>SUM(B44,B46)</f>
        <v>613045.44</v>
      </c>
      <c r="C42" s="7">
        <f aca="true" t="shared" si="11" ref="C42:M42">C43+C46</f>
        <v>667667.3300000001</v>
      </c>
      <c r="D42" s="7">
        <f>D43+D46</f>
        <v>0</v>
      </c>
      <c r="E42" s="33">
        <f t="shared" si="11"/>
        <v>0</v>
      </c>
      <c r="F42" s="7">
        <f t="shared" si="11"/>
        <v>0</v>
      </c>
      <c r="G42" s="7">
        <f t="shared" si="11"/>
        <v>0</v>
      </c>
      <c r="H42" s="7">
        <f t="shared" si="11"/>
        <v>0</v>
      </c>
      <c r="I42" s="7">
        <f t="shared" si="11"/>
        <v>0</v>
      </c>
      <c r="J42" s="7">
        <f t="shared" si="11"/>
        <v>0</v>
      </c>
      <c r="K42" s="7">
        <f t="shared" si="11"/>
        <v>0</v>
      </c>
      <c r="L42" s="7">
        <f t="shared" si="11"/>
        <v>0</v>
      </c>
      <c r="M42" s="7">
        <f t="shared" si="11"/>
        <v>0</v>
      </c>
      <c r="N42" s="33">
        <f t="shared" si="9"/>
        <v>1280712.77</v>
      </c>
    </row>
    <row r="43" spans="1:14" s="5" customFormat="1" ht="15" customHeight="1">
      <c r="A43" s="35" t="s">
        <v>57</v>
      </c>
      <c r="B43" s="7">
        <f>SUM(B44:B45)</f>
        <v>490548.26</v>
      </c>
      <c r="C43" s="7">
        <f>SUM(C44:C45)</f>
        <v>485927.34</v>
      </c>
      <c r="D43" s="7">
        <f>SUM(D44:D45)</f>
        <v>0</v>
      </c>
      <c r="E43" s="7">
        <f>SUM(E44:E45)</f>
        <v>0</v>
      </c>
      <c r="F43" s="36">
        <f aca="true" t="shared" si="12" ref="F43:M43">SUM(F44:F45)</f>
        <v>0</v>
      </c>
      <c r="G43" s="36">
        <f t="shared" si="12"/>
        <v>0</v>
      </c>
      <c r="H43" s="36">
        <f t="shared" si="12"/>
        <v>0</v>
      </c>
      <c r="I43" s="36">
        <f t="shared" si="12"/>
        <v>0</v>
      </c>
      <c r="J43" s="36">
        <f t="shared" si="12"/>
        <v>0</v>
      </c>
      <c r="K43" s="36">
        <f t="shared" si="12"/>
        <v>0</v>
      </c>
      <c r="L43" s="36">
        <f t="shared" si="12"/>
        <v>0</v>
      </c>
      <c r="M43" s="36">
        <f t="shared" si="12"/>
        <v>0</v>
      </c>
      <c r="N43" s="33">
        <f>SUM(B43:M43)</f>
        <v>976475.6000000001</v>
      </c>
    </row>
    <row r="44" spans="1:14" s="5" customFormat="1" ht="15" customHeight="1">
      <c r="A44" s="17" t="s">
        <v>20</v>
      </c>
      <c r="B44" s="41">
        <v>490548.26</v>
      </c>
      <c r="C44" s="41">
        <v>485927.34</v>
      </c>
      <c r="D44" s="41"/>
      <c r="E44" s="24"/>
      <c r="F44" s="25"/>
      <c r="G44" s="25"/>
      <c r="H44" s="25"/>
      <c r="I44" s="25"/>
      <c r="J44" s="41"/>
      <c r="K44" s="41"/>
      <c r="L44" s="41"/>
      <c r="M44" s="41"/>
      <c r="N44" s="48">
        <f>SUM(B44:M44)</f>
        <v>976475.6000000001</v>
      </c>
    </row>
    <row r="45" spans="1:14" s="5" customFormat="1" ht="15" customHeight="1">
      <c r="A45" s="17" t="s">
        <v>21</v>
      </c>
      <c r="B45" s="41">
        <v>0</v>
      </c>
      <c r="C45" s="41">
        <v>0</v>
      </c>
      <c r="D45" s="21"/>
      <c r="E45" s="22"/>
      <c r="F45" s="21"/>
      <c r="G45" s="21"/>
      <c r="H45" s="21"/>
      <c r="I45" s="21"/>
      <c r="J45" s="41"/>
      <c r="K45" s="41"/>
      <c r="L45" s="41"/>
      <c r="M45" s="41"/>
      <c r="N45" s="48">
        <f>SUM(B45:M45)</f>
        <v>0</v>
      </c>
    </row>
    <row r="46" spans="1:14" s="5" customFormat="1" ht="15" customHeight="1">
      <c r="A46" s="32" t="s">
        <v>22</v>
      </c>
      <c r="B46" s="41">
        <v>122497.18</v>
      </c>
      <c r="C46" s="41">
        <v>181739.99</v>
      </c>
      <c r="D46" s="25"/>
      <c r="E46" s="24"/>
      <c r="F46" s="25"/>
      <c r="G46" s="25"/>
      <c r="H46" s="25"/>
      <c r="I46" s="25"/>
      <c r="J46" s="41"/>
      <c r="K46" s="41"/>
      <c r="L46" s="41"/>
      <c r="M46" s="41"/>
      <c r="N46" s="47">
        <f>SUM(B46:M46)</f>
        <v>304237.17</v>
      </c>
    </row>
    <row r="47" spans="1:14" s="5" customFormat="1" ht="15" customHeight="1">
      <c r="A47" s="35" t="s">
        <v>23</v>
      </c>
      <c r="B47" s="7">
        <f>SUM(B48:B50)</f>
        <v>121249.81</v>
      </c>
      <c r="C47" s="7">
        <f>SUM(C48:C50)</f>
        <v>57110.5</v>
      </c>
      <c r="D47" s="7">
        <f aca="true" t="shared" si="13" ref="D47:M47">SUM(D48:D50)</f>
        <v>0</v>
      </c>
      <c r="E47" s="7">
        <f t="shared" si="13"/>
        <v>0</v>
      </c>
      <c r="F47" s="7">
        <f t="shared" si="13"/>
        <v>0</v>
      </c>
      <c r="G47" s="7">
        <f t="shared" si="13"/>
        <v>0</v>
      </c>
      <c r="H47" s="7">
        <f t="shared" si="13"/>
        <v>0</v>
      </c>
      <c r="I47" s="7">
        <f t="shared" si="13"/>
        <v>0</v>
      </c>
      <c r="J47" s="7">
        <f t="shared" si="13"/>
        <v>0</v>
      </c>
      <c r="K47" s="7">
        <f t="shared" si="13"/>
        <v>0</v>
      </c>
      <c r="L47" s="7">
        <f t="shared" si="13"/>
        <v>0</v>
      </c>
      <c r="M47" s="7">
        <f t="shared" si="13"/>
        <v>0</v>
      </c>
      <c r="N47" s="33">
        <f>SUM(B47:M47)</f>
        <v>178360.31</v>
      </c>
    </row>
    <row r="48" spans="1:14" s="5" customFormat="1" ht="15" customHeight="1">
      <c r="A48" s="17" t="s">
        <v>24</v>
      </c>
      <c r="B48" s="41">
        <v>105677.85</v>
      </c>
      <c r="C48" s="41">
        <v>47143.15</v>
      </c>
      <c r="D48" s="25"/>
      <c r="E48" s="24"/>
      <c r="F48" s="25"/>
      <c r="G48" s="25"/>
      <c r="H48" s="25"/>
      <c r="I48" s="25"/>
      <c r="J48" s="41"/>
      <c r="K48" s="41"/>
      <c r="L48" s="41"/>
      <c r="M48" s="41"/>
      <c r="N48" s="16">
        <f t="shared" si="9"/>
        <v>152821</v>
      </c>
    </row>
    <row r="49" spans="1:14" s="5" customFormat="1" ht="15" customHeight="1">
      <c r="A49" s="37" t="s">
        <v>58</v>
      </c>
      <c r="B49" s="41">
        <v>0</v>
      </c>
      <c r="C49" s="41">
        <v>0</v>
      </c>
      <c r="D49" s="25"/>
      <c r="E49" s="24"/>
      <c r="F49" s="25"/>
      <c r="G49" s="25"/>
      <c r="H49" s="25"/>
      <c r="I49" s="25"/>
      <c r="J49" s="41"/>
      <c r="K49" s="41"/>
      <c r="L49" s="41"/>
      <c r="M49" s="41"/>
      <c r="N49" s="16">
        <f t="shared" si="9"/>
        <v>0</v>
      </c>
    </row>
    <row r="50" spans="1:14" s="5" customFormat="1" ht="15" customHeight="1">
      <c r="A50" s="37" t="s">
        <v>59</v>
      </c>
      <c r="B50" s="41">
        <v>15571.96</v>
      </c>
      <c r="C50" s="41">
        <v>9967.35</v>
      </c>
      <c r="D50" s="25"/>
      <c r="E50" s="24"/>
      <c r="F50" s="25"/>
      <c r="G50" s="25"/>
      <c r="H50" s="25"/>
      <c r="I50" s="25"/>
      <c r="J50" s="41"/>
      <c r="K50" s="41"/>
      <c r="L50" s="41"/>
      <c r="M50" s="41"/>
      <c r="N50" s="16">
        <f t="shared" si="9"/>
        <v>25539.309999999998</v>
      </c>
    </row>
    <row r="51" spans="1:14" s="26" customFormat="1" ht="15" customHeight="1">
      <c r="A51" s="35" t="s">
        <v>60</v>
      </c>
      <c r="B51" s="7">
        <f aca="true" t="shared" si="14" ref="B51:M51">SUM(B52:B54)</f>
        <v>0</v>
      </c>
      <c r="C51" s="7">
        <f t="shared" si="14"/>
        <v>45000</v>
      </c>
      <c r="D51" s="7">
        <f t="shared" si="14"/>
        <v>0</v>
      </c>
      <c r="E51" s="7">
        <f t="shared" si="14"/>
        <v>0</v>
      </c>
      <c r="F51" s="7">
        <f t="shared" si="14"/>
        <v>0</v>
      </c>
      <c r="G51" s="7">
        <f t="shared" si="14"/>
        <v>0</v>
      </c>
      <c r="H51" s="7">
        <f t="shared" si="14"/>
        <v>0</v>
      </c>
      <c r="I51" s="7">
        <f>SUM(I52:I54)</f>
        <v>0</v>
      </c>
      <c r="J51" s="7">
        <f>SUM(J52:J54)</f>
        <v>0</v>
      </c>
      <c r="K51" s="7">
        <f>SUM(K52:K54)</f>
        <v>0</v>
      </c>
      <c r="L51" s="7">
        <f t="shared" si="14"/>
        <v>0</v>
      </c>
      <c r="M51" s="7">
        <f t="shared" si="14"/>
        <v>0</v>
      </c>
      <c r="N51" s="33">
        <f>SUM(B51:M51)</f>
        <v>45000</v>
      </c>
    </row>
    <row r="52" spans="1:14" s="5" customFormat="1" ht="15" customHeight="1">
      <c r="A52" s="38" t="s">
        <v>61</v>
      </c>
      <c r="B52" s="41">
        <v>0</v>
      </c>
      <c r="C52" s="41">
        <v>45000</v>
      </c>
      <c r="D52" s="25">
        <v>0</v>
      </c>
      <c r="E52" s="24">
        <v>0</v>
      </c>
      <c r="F52" s="25">
        <v>0</v>
      </c>
      <c r="G52" s="25">
        <v>0</v>
      </c>
      <c r="H52" s="25">
        <v>0</v>
      </c>
      <c r="I52" s="25">
        <v>0</v>
      </c>
      <c r="J52" s="41">
        <v>0</v>
      </c>
      <c r="K52" s="41">
        <v>0</v>
      </c>
      <c r="L52" s="41">
        <v>0</v>
      </c>
      <c r="M52" s="41">
        <v>0</v>
      </c>
      <c r="N52" s="16">
        <f t="shared" si="9"/>
        <v>45000</v>
      </c>
    </row>
    <row r="53" spans="1:14" s="26" customFormat="1" ht="15" customHeight="1">
      <c r="A53" s="38" t="s">
        <v>73</v>
      </c>
      <c r="B53" s="41">
        <v>0</v>
      </c>
      <c r="C53" s="41">
        <v>0</v>
      </c>
      <c r="D53" s="31">
        <v>0</v>
      </c>
      <c r="E53" s="24">
        <v>0</v>
      </c>
      <c r="F53" s="24">
        <v>0</v>
      </c>
      <c r="G53" s="24">
        <v>0</v>
      </c>
      <c r="H53" s="31">
        <v>0</v>
      </c>
      <c r="I53" s="31">
        <v>0</v>
      </c>
      <c r="J53" s="41">
        <v>0</v>
      </c>
      <c r="K53" s="41">
        <v>0</v>
      </c>
      <c r="L53" s="41">
        <v>0</v>
      </c>
      <c r="M53" s="41">
        <v>0</v>
      </c>
      <c r="N53" s="16">
        <f t="shared" si="9"/>
        <v>0</v>
      </c>
    </row>
    <row r="54" spans="1:14" s="5" customFormat="1" ht="15" customHeight="1">
      <c r="A54" s="23" t="s">
        <v>62</v>
      </c>
      <c r="B54" s="41">
        <v>0</v>
      </c>
      <c r="C54" s="41">
        <v>0</v>
      </c>
      <c r="D54" s="25">
        <v>0</v>
      </c>
      <c r="E54" s="24">
        <v>0</v>
      </c>
      <c r="F54" s="24">
        <v>0</v>
      </c>
      <c r="G54" s="24">
        <v>0</v>
      </c>
      <c r="H54" s="25">
        <v>0</v>
      </c>
      <c r="I54" s="25">
        <v>0</v>
      </c>
      <c r="J54" s="41">
        <v>0</v>
      </c>
      <c r="K54" s="41">
        <v>0</v>
      </c>
      <c r="L54" s="41">
        <v>0</v>
      </c>
      <c r="M54" s="41">
        <v>0</v>
      </c>
      <c r="N54" s="16">
        <f t="shared" si="9"/>
        <v>0</v>
      </c>
    </row>
    <row r="55" spans="1:14" s="5" customFormat="1" ht="15" customHeight="1">
      <c r="A55" s="39" t="s">
        <v>63</v>
      </c>
      <c r="B55" s="41">
        <v>32690.83</v>
      </c>
      <c r="C55" s="41">
        <v>35275.28</v>
      </c>
      <c r="D55" s="25"/>
      <c r="E55" s="24"/>
      <c r="F55" s="25"/>
      <c r="G55" s="25"/>
      <c r="H55" s="25"/>
      <c r="I55" s="25"/>
      <c r="J55" s="41"/>
      <c r="K55" s="41"/>
      <c r="L55" s="41"/>
      <c r="M55" s="41"/>
      <c r="N55" s="16">
        <f t="shared" si="9"/>
        <v>67966.11</v>
      </c>
    </row>
    <row r="56" spans="1:14" s="26" customFormat="1" ht="15" customHeight="1">
      <c r="A56" s="39" t="s">
        <v>64</v>
      </c>
      <c r="B56" s="41">
        <v>104.71</v>
      </c>
      <c r="C56" s="41">
        <v>0</v>
      </c>
      <c r="D56" s="31"/>
      <c r="E56" s="24"/>
      <c r="F56" s="31"/>
      <c r="G56" s="31"/>
      <c r="H56" s="31"/>
      <c r="I56" s="31"/>
      <c r="J56" s="41"/>
      <c r="K56" s="41"/>
      <c r="L56" s="41"/>
      <c r="M56" s="41"/>
      <c r="N56" s="16">
        <f t="shared" si="9"/>
        <v>104.71</v>
      </c>
    </row>
    <row r="57" spans="1:14" s="26" customFormat="1" ht="15" customHeight="1">
      <c r="A57" s="39" t="s">
        <v>65</v>
      </c>
      <c r="B57" s="41">
        <v>1237.86</v>
      </c>
      <c r="C57" s="41">
        <v>599.6</v>
      </c>
      <c r="D57" s="31"/>
      <c r="E57" s="24"/>
      <c r="F57" s="31"/>
      <c r="G57" s="31"/>
      <c r="H57" s="31"/>
      <c r="I57" s="31"/>
      <c r="J57" s="41"/>
      <c r="K57" s="41"/>
      <c r="L57" s="41"/>
      <c r="M57" s="41"/>
      <c r="N57" s="16">
        <f t="shared" si="9"/>
        <v>1837.46</v>
      </c>
    </row>
    <row r="58" spans="1:14" s="26" customFormat="1" ht="15" customHeight="1">
      <c r="A58" s="39" t="s">
        <v>66</v>
      </c>
      <c r="B58" s="41">
        <v>0</v>
      </c>
      <c r="C58" s="41">
        <v>1637.17</v>
      </c>
      <c r="D58" s="31"/>
      <c r="E58" s="24"/>
      <c r="F58" s="31"/>
      <c r="G58" s="31"/>
      <c r="H58" s="31"/>
      <c r="I58" s="31"/>
      <c r="J58" s="41"/>
      <c r="K58" s="41"/>
      <c r="L58" s="41"/>
      <c r="M58" s="41"/>
      <c r="N58" s="16">
        <f t="shared" si="9"/>
        <v>1637.17</v>
      </c>
    </row>
    <row r="59" spans="1:14" s="26" customFormat="1" ht="15" customHeight="1">
      <c r="A59" s="39" t="s">
        <v>67</v>
      </c>
      <c r="B59" s="41">
        <v>5334.14</v>
      </c>
      <c r="C59" s="41">
        <v>5334.14</v>
      </c>
      <c r="D59" s="31"/>
      <c r="E59" s="24"/>
      <c r="F59" s="31"/>
      <c r="G59" s="31"/>
      <c r="H59" s="31"/>
      <c r="I59" s="31"/>
      <c r="J59" s="41"/>
      <c r="K59" s="41"/>
      <c r="L59" s="41"/>
      <c r="M59" s="41"/>
      <c r="N59" s="16">
        <f t="shared" si="9"/>
        <v>10668.28</v>
      </c>
    </row>
    <row r="60" spans="1:14" s="26" customFormat="1" ht="15" customHeight="1">
      <c r="A60" s="39" t="s">
        <v>68</v>
      </c>
      <c r="B60" s="41">
        <v>6680.46</v>
      </c>
      <c r="C60" s="41">
        <v>11126.9</v>
      </c>
      <c r="D60" s="31"/>
      <c r="E60" s="24"/>
      <c r="F60" s="31"/>
      <c r="G60" s="31"/>
      <c r="H60" s="31"/>
      <c r="I60" s="31"/>
      <c r="J60" s="41"/>
      <c r="K60" s="41"/>
      <c r="L60" s="41"/>
      <c r="M60" s="41"/>
      <c r="N60" s="16">
        <f>SUM(B60:M60)</f>
        <v>17807.36</v>
      </c>
    </row>
    <row r="61" spans="1:14" s="5" customFormat="1" ht="15" customHeight="1">
      <c r="A61" s="12" t="s">
        <v>69</v>
      </c>
      <c r="B61" s="20">
        <f>B32+B42+B47+B51+B55+B57+B58+B59+B60+B56</f>
        <v>1163294.99</v>
      </c>
      <c r="C61" s="20">
        <f>C32+C42+C47+C51+C55+C57+C58+C59+C60+C56</f>
        <v>1125814.48</v>
      </c>
      <c r="D61" s="20">
        <f aca="true" t="shared" si="15" ref="D61:N61">D32+D42+D47+D51+D55+D57+D58+D59+D60+D56</f>
        <v>0</v>
      </c>
      <c r="E61" s="20">
        <f t="shared" si="15"/>
        <v>0</v>
      </c>
      <c r="F61" s="20">
        <f t="shared" si="15"/>
        <v>0</v>
      </c>
      <c r="G61" s="20">
        <f t="shared" si="15"/>
        <v>0</v>
      </c>
      <c r="H61" s="20">
        <f t="shared" si="15"/>
        <v>0</v>
      </c>
      <c r="I61" s="20">
        <f t="shared" si="15"/>
        <v>0</v>
      </c>
      <c r="J61" s="20">
        <f t="shared" si="15"/>
        <v>0</v>
      </c>
      <c r="K61" s="20">
        <f t="shared" si="15"/>
        <v>0</v>
      </c>
      <c r="L61" s="20">
        <f t="shared" si="15"/>
        <v>0</v>
      </c>
      <c r="M61" s="20">
        <f t="shared" si="15"/>
        <v>0</v>
      </c>
      <c r="N61" s="20">
        <f t="shared" si="15"/>
        <v>2289109.4699999993</v>
      </c>
    </row>
    <row r="62" spans="1:14" s="13" customFormat="1" ht="15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s="13" customFormat="1" ht="15" customHeight="1">
      <c r="A63" s="10" t="s">
        <v>25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s="5" customFormat="1" ht="15" customHeight="1">
      <c r="A64" s="17" t="s">
        <v>26</v>
      </c>
      <c r="B64" s="25"/>
      <c r="C64" s="41">
        <v>0</v>
      </c>
      <c r="D64" s="22"/>
      <c r="E64" s="21"/>
      <c r="F64" s="21"/>
      <c r="G64" s="21"/>
      <c r="H64" s="21"/>
      <c r="I64" s="21"/>
      <c r="J64" s="21"/>
      <c r="K64" s="41"/>
      <c r="L64" s="41"/>
      <c r="M64" s="41">
        <v>0</v>
      </c>
      <c r="N64" s="16">
        <f>SUM(B64:M64)</f>
        <v>0</v>
      </c>
    </row>
    <row r="65" spans="1:14" s="5" customFormat="1" ht="15" customHeight="1">
      <c r="A65" s="37" t="s">
        <v>70</v>
      </c>
      <c r="B65" s="19"/>
      <c r="C65" s="19">
        <v>10200</v>
      </c>
      <c r="D65" s="21"/>
      <c r="E65" s="21"/>
      <c r="F65" s="21"/>
      <c r="G65" s="21"/>
      <c r="H65" s="21"/>
      <c r="I65" s="21"/>
      <c r="J65" s="21"/>
      <c r="K65" s="41"/>
      <c r="L65" s="41"/>
      <c r="M65" s="41">
        <v>0</v>
      </c>
      <c r="N65" s="16">
        <f>SUM(B65:M65)</f>
        <v>10200</v>
      </c>
    </row>
    <row r="66" spans="1:14" s="5" customFormat="1" ht="15" customHeight="1">
      <c r="A66" s="17" t="s">
        <v>30</v>
      </c>
      <c r="B66" s="21"/>
      <c r="C66" s="41">
        <v>0</v>
      </c>
      <c r="D66" s="21"/>
      <c r="E66" s="21"/>
      <c r="F66" s="21"/>
      <c r="G66" s="21"/>
      <c r="H66" s="21"/>
      <c r="I66" s="21"/>
      <c r="J66" s="21"/>
      <c r="K66" s="41"/>
      <c r="L66" s="41"/>
      <c r="M66" s="41">
        <v>0</v>
      </c>
      <c r="N66" s="16">
        <f>SUM(B66:M66)</f>
        <v>0</v>
      </c>
    </row>
    <row r="67" spans="1:14" s="5" customFormat="1" ht="15" customHeight="1">
      <c r="A67" s="17" t="s">
        <v>31</v>
      </c>
      <c r="B67" s="21"/>
      <c r="C67" s="41">
        <v>0</v>
      </c>
      <c r="D67" s="21"/>
      <c r="E67" s="21"/>
      <c r="F67" s="21"/>
      <c r="G67" s="21"/>
      <c r="H67" s="21"/>
      <c r="I67" s="21"/>
      <c r="J67" s="21"/>
      <c r="K67" s="41"/>
      <c r="L67" s="41"/>
      <c r="M67" s="41">
        <v>0</v>
      </c>
      <c r="N67" s="16">
        <f>SUM(B67:M67)</f>
        <v>0</v>
      </c>
    </row>
    <row r="68" spans="1:14" s="13" customFormat="1" ht="15" customHeight="1">
      <c r="A68" s="35" t="s">
        <v>71</v>
      </c>
      <c r="B68" s="7">
        <f>SUM(B64:B67)</f>
        <v>0</v>
      </c>
      <c r="C68" s="7">
        <f aca="true" t="shared" si="16" ref="C68:M68">SUM(C64:C67)</f>
        <v>10200</v>
      </c>
      <c r="D68" s="7">
        <f>SUM(D64:D67)</f>
        <v>0</v>
      </c>
      <c r="E68" s="7">
        <f>SUM(E64:E67)</f>
        <v>0</v>
      </c>
      <c r="F68" s="7">
        <f t="shared" si="16"/>
        <v>0</v>
      </c>
      <c r="G68" s="7">
        <f t="shared" si="16"/>
        <v>0</v>
      </c>
      <c r="H68" s="7">
        <f t="shared" si="16"/>
        <v>0</v>
      </c>
      <c r="I68" s="7">
        <f>SUM(I64:I67)</f>
        <v>0</v>
      </c>
      <c r="J68" s="7">
        <f t="shared" si="16"/>
        <v>0</v>
      </c>
      <c r="K68" s="7">
        <f t="shared" si="16"/>
        <v>0</v>
      </c>
      <c r="L68" s="7">
        <f t="shared" si="16"/>
        <v>0</v>
      </c>
      <c r="M68" s="7">
        <f t="shared" si="16"/>
        <v>0</v>
      </c>
      <c r="N68" s="33">
        <f>SUM(N64:N67)</f>
        <v>10200</v>
      </c>
    </row>
    <row r="69" spans="2:14" s="45" customFormat="1" ht="15" customHeight="1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1:14" s="13" customFormat="1" ht="15" customHeight="1">
      <c r="A70" s="6" t="s">
        <v>72</v>
      </c>
      <c r="B70" s="7">
        <f>B61+B68</f>
        <v>1163294.99</v>
      </c>
      <c r="C70" s="7">
        <f aca="true" t="shared" si="17" ref="C70:M70">C61+C68</f>
        <v>1136014.48</v>
      </c>
      <c r="D70" s="7">
        <f t="shared" si="17"/>
        <v>0</v>
      </c>
      <c r="E70" s="7">
        <f t="shared" si="17"/>
        <v>0</v>
      </c>
      <c r="F70" s="7">
        <f t="shared" si="17"/>
        <v>0</v>
      </c>
      <c r="G70" s="7">
        <f t="shared" si="17"/>
        <v>0</v>
      </c>
      <c r="H70" s="7">
        <f t="shared" si="17"/>
        <v>0</v>
      </c>
      <c r="I70" s="7">
        <f t="shared" si="17"/>
        <v>0</v>
      </c>
      <c r="J70" s="7">
        <f t="shared" si="17"/>
        <v>0</v>
      </c>
      <c r="K70" s="7">
        <f t="shared" si="17"/>
        <v>0</v>
      </c>
      <c r="L70" s="7">
        <f t="shared" si="17"/>
        <v>0</v>
      </c>
      <c r="M70" s="7">
        <f t="shared" si="17"/>
        <v>0</v>
      </c>
      <c r="N70" s="7">
        <f>SUM(B70:M70)</f>
        <v>2299309.4699999997</v>
      </c>
    </row>
    <row r="71" spans="2:14" s="45" customFormat="1" ht="15" customHeight="1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1:14" s="13" customFormat="1" ht="27.75" customHeight="1">
      <c r="A72" s="14" t="s">
        <v>29</v>
      </c>
      <c r="B72" s="15">
        <f>B29-B70</f>
        <v>-96925.08000000007</v>
      </c>
      <c r="C72" s="15">
        <f aca="true" t="shared" si="18" ref="C72:N72">C29-C70</f>
        <v>-69989.08000000007</v>
      </c>
      <c r="D72" s="15">
        <f t="shared" si="18"/>
        <v>0</v>
      </c>
      <c r="E72" s="15">
        <f t="shared" si="18"/>
        <v>0</v>
      </c>
      <c r="F72" s="15">
        <f t="shared" si="18"/>
        <v>0</v>
      </c>
      <c r="G72" s="15">
        <f t="shared" si="18"/>
        <v>0</v>
      </c>
      <c r="H72" s="15">
        <f t="shared" si="18"/>
        <v>0</v>
      </c>
      <c r="I72" s="15">
        <f t="shared" si="18"/>
        <v>0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 t="shared" si="18"/>
        <v>-166914.16000000015</v>
      </c>
    </row>
    <row r="73" ht="15" customHeight="1">
      <c r="A73" s="1"/>
    </row>
  </sheetData>
  <sheetProtection/>
  <mergeCells count="5">
    <mergeCell ref="A7:N7"/>
    <mergeCell ref="A5:N5"/>
    <mergeCell ref="A6:N6"/>
    <mergeCell ref="A69:IV69"/>
    <mergeCell ref="A71:IV7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D43:M43 B43:C43 B51:C51 D51:H51 I51:K5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Modenez</dc:creator>
  <cp:keywords/>
  <dc:description/>
  <cp:lastModifiedBy>Usuário do Windows</cp:lastModifiedBy>
  <dcterms:created xsi:type="dcterms:W3CDTF">2020-05-05T20:31:20Z</dcterms:created>
  <dcterms:modified xsi:type="dcterms:W3CDTF">2023-03-20T14:11:33Z</dcterms:modified>
  <cp:category/>
  <cp:version/>
  <cp:contentType/>
  <cp:contentStatus/>
</cp:coreProperties>
</file>