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7.1.1.4\Usuarios\Contabilidade\CONTABILIDADE\CONTABILIDADE A PARTIR DE 01.08.2017\FLUXO DE CAIXA E DEMONSTRATIVO PARA PORTAL\"/>
    </mc:Choice>
  </mc:AlternateContent>
  <xr:revisionPtr revIDLastSave="0" documentId="13_ncr:1_{D6025B4A-5F49-484D-A73B-BA0CF697A949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ACUMULADO" sheetId="20" r:id="rId1"/>
  </sheets>
  <definedNames>
    <definedName name="_xlnm.Print_Titles" localSheetId="0">ACUMULADO!$7:$10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20" l="1"/>
  <c r="F16" i="20" l="1"/>
  <c r="D33" i="20" l="1"/>
  <c r="O46" i="20" l="1"/>
  <c r="O45" i="20"/>
  <c r="O44" i="20"/>
  <c r="O43" i="20"/>
  <c r="O42" i="20"/>
  <c r="O40" i="20"/>
  <c r="O39" i="20"/>
  <c r="O36" i="20"/>
  <c r="O35" i="20"/>
  <c r="O32" i="20"/>
  <c r="O31" i="20"/>
  <c r="O25" i="20"/>
  <c r="O24" i="20"/>
  <c r="O23" i="20"/>
  <c r="O22" i="20"/>
  <c r="O21" i="20"/>
  <c r="O20" i="20"/>
  <c r="O41" i="20"/>
  <c r="O38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C33" i="20"/>
  <c r="O37" i="20" l="1"/>
  <c r="N30" i="20"/>
  <c r="N29" i="20" s="1"/>
  <c r="N26" i="20"/>
  <c r="N19" i="20" s="1"/>
  <c r="N33" i="20"/>
  <c r="N47" i="20" l="1"/>
  <c r="O34" i="20"/>
  <c r="M26" i="20"/>
  <c r="M19" i="20" s="1"/>
  <c r="L26" i="20"/>
  <c r="L19" i="20" s="1"/>
  <c r="K26" i="20"/>
  <c r="K19" i="20" s="1"/>
  <c r="J26" i="20"/>
  <c r="J19" i="20" s="1"/>
  <c r="I26" i="20"/>
  <c r="I19" i="20" s="1"/>
  <c r="H26" i="20"/>
  <c r="H19" i="20" s="1"/>
  <c r="G26" i="20"/>
  <c r="G19" i="20" s="1"/>
  <c r="F26" i="20"/>
  <c r="F19" i="20" s="1"/>
  <c r="N16" i="20"/>
  <c r="M16" i="20"/>
  <c r="L16" i="20"/>
  <c r="K16" i="20"/>
  <c r="J16" i="20"/>
  <c r="I16" i="20"/>
  <c r="H16" i="20"/>
  <c r="G16" i="20"/>
  <c r="E16" i="20"/>
  <c r="D16" i="20"/>
  <c r="O15" i="20"/>
  <c r="C16" i="20"/>
  <c r="O13" i="20"/>
  <c r="O14" i="20"/>
  <c r="M33" i="20" l="1"/>
  <c r="L33" i="20"/>
  <c r="K33" i="20"/>
  <c r="J33" i="20"/>
  <c r="I33" i="20"/>
  <c r="G33" i="20"/>
  <c r="F33" i="20"/>
  <c r="E33" i="20"/>
  <c r="M30" i="20"/>
  <c r="M29" i="20" s="1"/>
  <c r="L30" i="20"/>
  <c r="L29" i="20" s="1"/>
  <c r="K30" i="20"/>
  <c r="K29" i="20" s="1"/>
  <c r="J30" i="20"/>
  <c r="I30" i="20"/>
  <c r="I29" i="20" s="1"/>
  <c r="H30" i="20"/>
  <c r="H29" i="20" s="1"/>
  <c r="G30" i="20"/>
  <c r="G29" i="20" s="1"/>
  <c r="F30" i="20"/>
  <c r="F29" i="20" s="1"/>
  <c r="E30" i="20"/>
  <c r="E29" i="20" s="1"/>
  <c r="D30" i="20"/>
  <c r="D29" i="20" s="1"/>
  <c r="C30" i="20"/>
  <c r="C29" i="20" s="1"/>
  <c r="O30" i="20"/>
  <c r="E26" i="20"/>
  <c r="E19" i="20" s="1"/>
  <c r="D26" i="20"/>
  <c r="D19" i="20" s="1"/>
  <c r="C26" i="20"/>
  <c r="C19" i="20" s="1"/>
  <c r="E47" i="20" l="1"/>
  <c r="M47" i="20"/>
  <c r="K47" i="20"/>
  <c r="L47" i="20"/>
  <c r="J29" i="20"/>
  <c r="J47" i="20" s="1"/>
  <c r="I47" i="20"/>
  <c r="H47" i="20"/>
  <c r="G47" i="20"/>
  <c r="F47" i="20"/>
  <c r="O33" i="20"/>
  <c r="C47" i="20"/>
  <c r="D47" i="20"/>
  <c r="O19" i="20"/>
  <c r="O26" i="20"/>
  <c r="O29" i="20"/>
  <c r="O47" i="20" l="1"/>
  <c r="M56" i="20"/>
  <c r="M58" i="20" l="1"/>
  <c r="M60" i="20" s="1"/>
  <c r="J56" i="20" l="1"/>
  <c r="J58" i="20" l="1"/>
  <c r="J60" i="20" s="1"/>
  <c r="N56" i="20" l="1"/>
  <c r="L56" i="20"/>
  <c r="K56" i="20"/>
  <c r="I56" i="20"/>
  <c r="H56" i="20"/>
  <c r="G56" i="20"/>
  <c r="F56" i="20"/>
  <c r="E56" i="20"/>
  <c r="E58" i="20" s="1"/>
  <c r="E60" i="20" s="1"/>
  <c r="D56" i="20"/>
  <c r="D58" i="20" s="1"/>
  <c r="D60" i="20" s="1"/>
  <c r="C56" i="20"/>
  <c r="C58" i="20" s="1"/>
  <c r="C60" i="20" s="1"/>
  <c r="O55" i="20"/>
  <c r="O54" i="20"/>
  <c r="O53" i="20"/>
  <c r="O52" i="20"/>
  <c r="O51" i="20"/>
  <c r="O50" i="20"/>
  <c r="O28" i="20"/>
  <c r="O27" i="20"/>
  <c r="O12" i="20"/>
  <c r="O16" i="20" s="1"/>
  <c r="L58" i="20" l="1"/>
  <c r="L60" i="20" s="1"/>
  <c r="N58" i="20"/>
  <c r="N60" i="20" s="1"/>
  <c r="K58" i="20"/>
  <c r="K60" i="20" s="1"/>
  <c r="I58" i="20"/>
  <c r="I60" i="20" s="1"/>
  <c r="H58" i="20"/>
  <c r="H60" i="20" s="1"/>
  <c r="G58" i="20"/>
  <c r="G60" i="20" s="1"/>
  <c r="F58" i="20"/>
  <c r="F60" i="20" s="1"/>
  <c r="O56" i="20"/>
  <c r="O58" i="20" l="1"/>
  <c r="O60" i="20" s="1"/>
</calcChain>
</file>

<file path=xl/sharedStrings.xml><?xml version="1.0" encoding="utf-8"?>
<sst xmlns="http://schemas.openxmlformats.org/spreadsheetml/2006/main" count="62" uniqueCount="62">
  <si>
    <t>Despesas Operacionais</t>
  </si>
  <si>
    <t>Pessoal</t>
  </si>
  <si>
    <t>Ordenados</t>
  </si>
  <si>
    <t>Encargos Sociais</t>
  </si>
  <si>
    <t>Benefícios</t>
  </si>
  <si>
    <t>Assistenciais</t>
  </si>
  <si>
    <t>Administrativos</t>
  </si>
  <si>
    <t>Moveis e Utensilios</t>
  </si>
  <si>
    <t>Equipamentos</t>
  </si>
  <si>
    <t>Obras e Instalações</t>
  </si>
  <si>
    <t>Veiculos</t>
  </si>
  <si>
    <t>Intangível (Direito de Uso)</t>
  </si>
  <si>
    <t>Outras Despesas com Pessoal</t>
  </si>
  <si>
    <t>Outras Despesas</t>
  </si>
  <si>
    <t>Materiais e Medicamentos</t>
  </si>
  <si>
    <t>Materiais de Consumo</t>
  </si>
  <si>
    <t>Intrumental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</si>
  <si>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</si>
  <si>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</si>
  <si>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</si>
  <si>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</si>
  <si>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</si>
  <si>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</si>
  <si>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</si>
  <si>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</si>
  <si>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</si>
  <si>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</si>
  <si>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</si>
  <si>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</si>
  <si>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</si>
  <si>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Materiais</t>
  </si>
  <si>
    <t>Investimento</t>
  </si>
  <si>
    <t>Ressarcimento por Rateio</t>
  </si>
  <si>
    <t>Relatório - Demonstrativo Contábil Operacional</t>
  </si>
  <si>
    <t>MESES</t>
  </si>
  <si>
    <t>Receitas</t>
  </si>
  <si>
    <t>Repasse Contrato de Gestão/Convênio</t>
  </si>
  <si>
    <t>Resultado da Aplicação Financeira</t>
  </si>
  <si>
    <t>Total das Receitas (1)</t>
  </si>
  <si>
    <t>Serviços Terceirizados</t>
  </si>
  <si>
    <t>Pessoa Jurídica</t>
  </si>
  <si>
    <t>Total das Despesas Operacional (2)</t>
  </si>
  <si>
    <t>Total Investimento (3)</t>
  </si>
  <si>
    <t>Total Geral das Despesas (2 + 3)</t>
  </si>
  <si>
    <t>RESULTADO (Total das Receitas - Total Geral das Despesas)</t>
  </si>
  <si>
    <t>Repasse Termo Aditivo - adicional (Custeio)</t>
  </si>
  <si>
    <t>Outras Receitas</t>
  </si>
  <si>
    <t>Horas Extras</t>
  </si>
  <si>
    <t xml:space="preserve">Rescisões com Encargos </t>
  </si>
  <si>
    <t>Provisões com Pessoal</t>
  </si>
  <si>
    <t>13º Salário c/ Encargos</t>
  </si>
  <si>
    <t>Férias c/ Encargos</t>
  </si>
  <si>
    <t>Orteses, Próteses e Materiais Especiais</t>
  </si>
  <si>
    <t>Ações Judiciais</t>
  </si>
  <si>
    <t>Trabalhistas</t>
  </si>
  <si>
    <t>Cíveis</t>
  </si>
  <si>
    <t>Outras Ações Judiciais</t>
  </si>
  <si>
    <t>Utilidade Pública</t>
  </si>
  <si>
    <t>Tributárias</t>
  </si>
  <si>
    <t>Financeiras</t>
  </si>
  <si>
    <t>Manutenção Predial</t>
  </si>
  <si>
    <t>AME ARAÇATUBA - Período: 01 à 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</si>
</sst>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Book Antiqua"/>
      <family val="1"/>
    </font>
    <font>
      <sz val="11"/>
      <color theme="1"/>
      <name val="Book Antiqua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Book Antiqua"/>
      <family val="1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1" applyNumberFormat="0" applyAlignment="0" applyProtection="0"/>
    <xf numFmtId="0" fontId="6" fillId="22" borderId="2" applyNumberFormat="0" applyAlignment="0" applyProtection="0"/>
    <xf numFmtId="0" fontId="7" fillId="0" borderId="3" applyNumberFormat="0" applyFill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8" fillId="29" borderId="1" applyNumberFormat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4" applyNumberFormat="0" applyFont="0" applyAlignment="0" applyProtection="0"/>
    <xf numFmtId="0" fontId="11" fillId="21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4">
    <xf numFmtId="0" fontId="0" fillId="0" borderId="0" xfId="0"/>
    <xf numFmtId="0" fontId="1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35" borderId="10" xfId="0" applyFont="1" applyFill="1" applyBorder="1" applyAlignment="1">
      <alignment horizontal="center" vertical="center"/>
    </xf>
    <xf numFmtId="4" fontId="18" fillId="35" borderId="10" xfId="0" applyNumberFormat="1" applyFont="1" applyFill="1" applyBorder="1" applyAlignment="1">
      <alignment horizontal="center" vertical="center"/>
    </xf>
    <xf numFmtId="4" fontId="25" fillId="35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33" borderId="10" xfId="0" applyNumberFormat="1" applyFill="1" applyBorder="1" applyAlignment="1">
      <alignment horizontal="center" vertical="center"/>
    </xf>
    <xf numFmtId="4" fontId="25" fillId="33" borderId="10" xfId="0" applyNumberFormat="1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vertical="center"/>
    </xf>
    <xf numFmtId="4" fontId="18" fillId="34" borderId="10" xfId="0" applyNumberFormat="1" applyFont="1" applyFill="1" applyBorder="1" applyAlignment="1">
      <alignment horizontal="center" vertical="center"/>
    </xf>
    <xf numFmtId="4" fontId="25" fillId="34" borderId="10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4" fontId="19" fillId="33" borderId="0" xfId="0" applyNumberFormat="1" applyFont="1" applyFill="1" applyAlignment="1">
      <alignment horizontal="center" vertical="center"/>
    </xf>
    <xf numFmtId="4" fontId="25" fillId="33" borderId="0" xfId="0" applyNumberFormat="1" applyFont="1" applyFill="1" applyAlignment="1">
      <alignment horizontal="center" vertical="center"/>
    </xf>
    <xf numFmtId="0" fontId="18" fillId="0" borderId="10" xfId="0" applyFont="1" applyBorder="1" applyAlignment="1">
      <alignment vertical="center"/>
    </xf>
    <xf numFmtId="4" fontId="18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24" fillId="33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4" fontId="20" fillId="33" borderId="0" xfId="0" applyNumberFormat="1" applyFont="1" applyFill="1" applyAlignment="1">
      <alignment horizontal="center" vertical="center"/>
    </xf>
    <xf numFmtId="4" fontId="18" fillId="33" borderId="0" xfId="0" applyNumberFormat="1" applyFon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vertical="center"/>
    </xf>
    <xf numFmtId="0" fontId="25" fillId="0" borderId="0" xfId="0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9" defaultPivotStyle="PivotStyleLight16"/>
  <colors>
    <mruColors>
      <color rgb="FF0000FF"/>
      <color rgb="FFFF0066"/>
      <color rgb="FFFFFF00"/>
      <color rgb="FFFFFF66"/>
      <color rgb="FFFF99FF"/>
      <color rgb="FFFDFCD0"/>
      <color rgb="FF6F3505"/>
      <color rgb="FFFFFFCC"/>
      <color rgb="FFFFFF99"/>
      <color rgb="FFF8F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571500</xdr:colOff>
      <xdr:row>5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5075" y="381000"/>
          <a:ext cx="1400175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P61"/>
  <sheetViews>
    <sheetView showGridLines="0" tabSelected="1" workbookViewId="0">
      <selection activeCell="M65" sqref="M65"/>
    </sheetView>
  </sheetViews>
  <sheetFormatPr defaultRowHeight="15" x14ac:dyDescent="0.25"/>
  <cols>
    <col min="1" max="1" width="1.7109375" style="7" customWidth="1"/>
    <col min="2" max="2" width="35.85546875" style="7" bestFit="1" customWidth="1"/>
    <col min="3" max="4" width="12.42578125" style="34" customWidth="1"/>
    <col min="5" max="5" width="12.5703125" style="34" customWidth="1"/>
    <col min="6" max="10" width="12.42578125" style="34" customWidth="1"/>
    <col min="11" max="11" width="12.140625" style="34" customWidth="1"/>
    <col min="12" max="14" width="12.42578125" style="34" customWidth="1"/>
    <col min="15" max="15" width="12.7109375" style="21" customWidth="1"/>
    <col min="16" max="16" width="12.7109375" style="7" bestFit="1" customWidth="1"/>
    <col min="17" max="16384" width="9.140625" style="7"/>
  </cols>
  <sheetData>
    <row r="7" spans="2:15" s="1" customFormat="1" ht="24.75" customHeight="1" x14ac:dyDescent="0.25">
      <c r="B7" s="42" t="s">
        <v>33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2:15" s="1" customFormat="1" ht="24.75" customHeight="1" x14ac:dyDescent="0.25">
      <c r="B8" s="43" t="s">
        <v>61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2:15" s="1" customFormat="1" ht="6.75" customHeight="1" x14ac:dyDescent="0.25"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8"/>
    </row>
    <row r="10" spans="2:15" x14ac:dyDescent="0.25">
      <c r="B10" s="8" t="s">
        <v>34</v>
      </c>
      <c r="C10" s="9" t="s">
        <v>17</v>
      </c>
      <c r="D10" s="9" t="s">
        <v>18</v>
      </c>
      <c r="E10" s="9" t="s">
        <v>19</v>
      </c>
      <c r="F10" s="9" t="s">
        <v>20</v>
      </c>
      <c r="G10" s="9" t="s">
        <v>21</v>
      </c>
      <c r="H10" s="9" t="s">
        <v>22</v>
      </c>
      <c r="I10" s="9" t="s">
        <v>23</v>
      </c>
      <c r="J10" s="9" t="s">
        <v>24</v>
      </c>
      <c r="K10" s="9" t="s">
        <v>25</v>
      </c>
      <c r="L10" s="9" t="s">
        <v>26</v>
      </c>
      <c r="M10" s="9" t="s">
        <v>27</v>
      </c>
      <c r="N10" s="9" t="s">
        <v>28</v>
      </c>
      <c r="O10" s="10" t="s">
        <v>29</v>
      </c>
    </row>
    <row r="11" spans="2:15" s="1" customFormat="1" x14ac:dyDescent="0.25">
      <c r="B11" s="11" t="s">
        <v>35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9"/>
    </row>
    <row r="12" spans="2:15" x14ac:dyDescent="0.25">
      <c r="B12" s="13" t="s">
        <v>36</v>
      </c>
      <c r="C12" s="14">
        <v>1731652</v>
      </c>
      <c r="D12" s="14">
        <v>1731652</v>
      </c>
      <c r="E12" s="14">
        <v>1731652</v>
      </c>
      <c r="F12" s="14">
        <v>1731652</v>
      </c>
      <c r="G12" s="14">
        <v>1731652</v>
      </c>
      <c r="H12" s="14">
        <v>1731652</v>
      </c>
      <c r="I12" s="14">
        <v>1731652</v>
      </c>
      <c r="J12" s="14">
        <v>1731652</v>
      </c>
      <c r="K12" s="14">
        <v>1731652</v>
      </c>
      <c r="L12" s="14">
        <v>1731652</v>
      </c>
      <c r="M12" s="14">
        <v>1731652</v>
      </c>
      <c r="N12" s="14">
        <v>1731652</v>
      </c>
      <c r="O12" s="15">
        <f>SUM(C12:N12)</f>
        <v>20779824</v>
      </c>
    </row>
    <row r="13" spans="2:15" ht="30" x14ac:dyDescent="0.25">
      <c r="B13" s="36" t="s">
        <v>45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22905.279999999999</v>
      </c>
      <c r="L13" s="14">
        <v>0</v>
      </c>
      <c r="M13" s="14">
        <v>-22905.279999999999</v>
      </c>
      <c r="N13" s="14">
        <v>0</v>
      </c>
      <c r="O13" s="15">
        <f>SUM(C13:N13)</f>
        <v>0</v>
      </c>
    </row>
    <row r="14" spans="2:15" ht="15" customHeight="1" x14ac:dyDescent="0.25">
      <c r="B14" s="13" t="s">
        <v>37</v>
      </c>
      <c r="C14" s="14">
        <v>2067.88</v>
      </c>
      <c r="D14" s="14">
        <v>3267.93</v>
      </c>
      <c r="E14" s="14">
        <v>5183.3900000000003</v>
      </c>
      <c r="F14" s="14">
        <v>4216.22</v>
      </c>
      <c r="G14" s="14">
        <v>6220.44</v>
      </c>
      <c r="H14" s="14">
        <v>6328.98</v>
      </c>
      <c r="I14" s="14">
        <v>5570.75</v>
      </c>
      <c r="J14" s="14">
        <v>6562.33</v>
      </c>
      <c r="K14" s="14">
        <v>5566.05</v>
      </c>
      <c r="L14" s="14">
        <v>5696.87</v>
      </c>
      <c r="M14" s="14">
        <v>4497.4399999999996</v>
      </c>
      <c r="N14" s="14">
        <v>2111.83</v>
      </c>
      <c r="O14" s="15">
        <f>SUM(C14:N14)</f>
        <v>57290.110000000008</v>
      </c>
    </row>
    <row r="15" spans="2:15" ht="15" customHeight="1" x14ac:dyDescent="0.25">
      <c r="B15" s="37" t="s">
        <v>46</v>
      </c>
      <c r="C15" s="14">
        <v>2368.1</v>
      </c>
      <c r="D15" s="14">
        <v>4085.46</v>
      </c>
      <c r="E15" s="14">
        <v>9236.5400000000009</v>
      </c>
      <c r="F15" s="14">
        <v>2347</v>
      </c>
      <c r="G15" s="14">
        <v>2378.65</v>
      </c>
      <c r="H15" s="14">
        <v>21690.58</v>
      </c>
      <c r="I15" s="14">
        <v>23809.98</v>
      </c>
      <c r="J15" s="14">
        <v>20099.689999999999</v>
      </c>
      <c r="K15" s="14">
        <v>43194.94</v>
      </c>
      <c r="L15" s="14">
        <v>4694</v>
      </c>
      <c r="M15" s="14">
        <v>2347</v>
      </c>
      <c r="N15" s="14">
        <v>125784.11</v>
      </c>
      <c r="O15" s="15">
        <f>SUM(C15:N15)</f>
        <v>262036.05</v>
      </c>
    </row>
    <row r="16" spans="2:15" s="1" customFormat="1" x14ac:dyDescent="0.25">
      <c r="B16" s="16" t="s">
        <v>38</v>
      </c>
      <c r="C16" s="17">
        <f>SUM(C12:C15)</f>
        <v>1736087.98</v>
      </c>
      <c r="D16" s="17">
        <f t="shared" ref="D16:N16" si="0">SUM(D12:D15)</f>
        <v>1739005.39</v>
      </c>
      <c r="E16" s="17">
        <f t="shared" si="0"/>
        <v>1746071.93</v>
      </c>
      <c r="F16" s="17">
        <f>SUM(F12:F15)</f>
        <v>1738215.22</v>
      </c>
      <c r="G16" s="17">
        <f t="shared" si="0"/>
        <v>1740251.0899999999</v>
      </c>
      <c r="H16" s="17">
        <f t="shared" si="0"/>
        <v>1759671.56</v>
      </c>
      <c r="I16" s="17">
        <f t="shared" si="0"/>
        <v>1761032.73</v>
      </c>
      <c r="J16" s="17">
        <f t="shared" si="0"/>
        <v>1758314.02</v>
      </c>
      <c r="K16" s="17">
        <f t="shared" si="0"/>
        <v>1803318.27</v>
      </c>
      <c r="L16" s="17">
        <f t="shared" si="0"/>
        <v>1742042.87</v>
      </c>
      <c r="M16" s="17">
        <f t="shared" si="0"/>
        <v>1715591.16</v>
      </c>
      <c r="N16" s="17">
        <f t="shared" si="0"/>
        <v>1859547.9400000002</v>
      </c>
      <c r="O16" s="18">
        <f>SUM(O12:O15)</f>
        <v>21099150.16</v>
      </c>
    </row>
    <row r="17" spans="2:16" s="19" customFormat="1" ht="8.25" customHeight="1" x14ac:dyDescent="0.25"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7"/>
    </row>
    <row r="18" spans="2:16" s="1" customFormat="1" x14ac:dyDescent="0.25">
      <c r="B18" s="11" t="s">
        <v>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9"/>
      <c r="P18" s="7"/>
    </row>
    <row r="19" spans="2:16" s="1" customFormat="1" x14ac:dyDescent="0.25">
      <c r="B19" s="22" t="s">
        <v>1</v>
      </c>
      <c r="C19" s="23">
        <f>C20+C21+C22+C23+C24+C25+C26</f>
        <v>561830.94000000006</v>
      </c>
      <c r="D19" s="23">
        <f t="shared" ref="D19:N19" si="1">D20+D21+D22+D23+D24+D25+D26</f>
        <v>555252.71</v>
      </c>
      <c r="E19" s="23">
        <f t="shared" si="1"/>
        <v>587324.92999999993</v>
      </c>
      <c r="F19" s="23">
        <f t="shared" si="1"/>
        <v>590011.89</v>
      </c>
      <c r="G19" s="23">
        <f t="shared" si="1"/>
        <v>600083.66999999993</v>
      </c>
      <c r="H19" s="23">
        <f t="shared" si="1"/>
        <v>666775.55999999994</v>
      </c>
      <c r="I19" s="23">
        <f t="shared" si="1"/>
        <v>568315.93999999994</v>
      </c>
      <c r="J19" s="23">
        <f t="shared" si="1"/>
        <v>671249.41999999993</v>
      </c>
      <c r="K19" s="23">
        <f t="shared" si="1"/>
        <v>694621.02</v>
      </c>
      <c r="L19" s="23">
        <f t="shared" si="1"/>
        <v>672821.57</v>
      </c>
      <c r="M19" s="23">
        <f t="shared" si="1"/>
        <v>563884.52</v>
      </c>
      <c r="N19" s="23">
        <f t="shared" si="1"/>
        <v>623954.69999999995</v>
      </c>
      <c r="O19" s="24">
        <f>SUM(C19:N19)</f>
        <v>7356126.8700000001</v>
      </c>
      <c r="P19" s="7"/>
    </row>
    <row r="20" spans="2:16" x14ac:dyDescent="0.25">
      <c r="B20" s="13" t="s">
        <v>2</v>
      </c>
      <c r="C20" s="25">
        <v>410084.46</v>
      </c>
      <c r="D20" s="14">
        <v>422954.71</v>
      </c>
      <c r="E20" s="14">
        <v>431124.47</v>
      </c>
      <c r="F20" s="14">
        <v>417155.26</v>
      </c>
      <c r="G20" s="14">
        <v>431726.76</v>
      </c>
      <c r="H20" s="14">
        <v>430053.18</v>
      </c>
      <c r="I20" s="14">
        <v>425380.41</v>
      </c>
      <c r="J20" s="14">
        <v>451984.24</v>
      </c>
      <c r="K20" s="14">
        <v>476445.53</v>
      </c>
      <c r="L20" s="14">
        <v>467836.2</v>
      </c>
      <c r="M20" s="14">
        <v>438990.87</v>
      </c>
      <c r="N20" s="14">
        <v>435917.33</v>
      </c>
      <c r="O20" s="24">
        <f t="shared" ref="O20:O25" si="2">SUM(C20:N20)</f>
        <v>5239653.4200000009</v>
      </c>
    </row>
    <row r="21" spans="2:16" x14ac:dyDescent="0.25">
      <c r="B21" s="13" t="s">
        <v>4</v>
      </c>
      <c r="C21" s="25">
        <v>9923.15</v>
      </c>
      <c r="D21" s="14">
        <v>10052.299999999999</v>
      </c>
      <c r="E21" s="14">
        <v>10982.17</v>
      </c>
      <c r="F21" s="14">
        <v>10575.45</v>
      </c>
      <c r="G21" s="14">
        <v>10975.94</v>
      </c>
      <c r="H21" s="14">
        <v>10777.43</v>
      </c>
      <c r="I21" s="14">
        <v>10903.52</v>
      </c>
      <c r="J21" s="14">
        <v>31074.62</v>
      </c>
      <c r="K21" s="14">
        <v>31142.47</v>
      </c>
      <c r="L21" s="14">
        <v>43344.02</v>
      </c>
      <c r="M21" s="14">
        <v>40303.01</v>
      </c>
      <c r="N21" s="14">
        <v>40385.22</v>
      </c>
      <c r="O21" s="24">
        <f t="shared" si="2"/>
        <v>260439.3</v>
      </c>
    </row>
    <row r="22" spans="2:16" x14ac:dyDescent="0.25">
      <c r="B22" s="13" t="s">
        <v>47</v>
      </c>
      <c r="C22" s="25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24">
        <f t="shared" si="2"/>
        <v>0</v>
      </c>
    </row>
    <row r="23" spans="2:16" x14ac:dyDescent="0.25">
      <c r="B23" s="13" t="s">
        <v>3</v>
      </c>
      <c r="C23" s="14">
        <v>37958.120000000003</v>
      </c>
      <c r="D23" s="14">
        <v>33397.47</v>
      </c>
      <c r="E23" s="14">
        <v>34392.51</v>
      </c>
      <c r="F23" s="14">
        <v>33624.71</v>
      </c>
      <c r="G23" s="14">
        <v>33476.18</v>
      </c>
      <c r="H23" s="14">
        <v>33751.86</v>
      </c>
      <c r="I23" s="14">
        <v>33620.730000000003</v>
      </c>
      <c r="J23" s="14">
        <v>35702.46</v>
      </c>
      <c r="K23" s="14">
        <v>37814.480000000003</v>
      </c>
      <c r="L23" s="14">
        <v>36906.949999999997</v>
      </c>
      <c r="M23" s="14">
        <v>35300.01</v>
      </c>
      <c r="N23" s="14">
        <v>34966.879999999997</v>
      </c>
      <c r="O23" s="24">
        <f t="shared" si="2"/>
        <v>420912.36</v>
      </c>
    </row>
    <row r="24" spans="2:16" x14ac:dyDescent="0.25">
      <c r="B24" s="13" t="s">
        <v>48</v>
      </c>
      <c r="C24" s="14">
        <v>4868.5200000000004</v>
      </c>
      <c r="D24" s="14">
        <v>0</v>
      </c>
      <c r="E24" s="14">
        <v>0</v>
      </c>
      <c r="F24" s="14">
        <v>18996.490000000002</v>
      </c>
      <c r="G24" s="14">
        <v>21913.97</v>
      </c>
      <c r="H24" s="14">
        <v>68498.789999999994</v>
      </c>
      <c r="I24" s="14">
        <v>0</v>
      </c>
      <c r="J24" s="14">
        <v>17131.53</v>
      </c>
      <c r="K24" s="14">
        <v>4100</v>
      </c>
      <c r="L24" s="14">
        <v>14215.57</v>
      </c>
      <c r="M24" s="14">
        <v>3225.34</v>
      </c>
      <c r="N24" s="14">
        <v>1152.67</v>
      </c>
      <c r="O24" s="24">
        <f t="shared" si="2"/>
        <v>154102.88</v>
      </c>
    </row>
    <row r="25" spans="2:16" x14ac:dyDescent="0.25">
      <c r="B25" s="13" t="s">
        <v>12</v>
      </c>
      <c r="C25" s="14">
        <v>781.2</v>
      </c>
      <c r="D25" s="14">
        <v>781.2</v>
      </c>
      <c r="E25" s="14">
        <v>781.2</v>
      </c>
      <c r="F25" s="14">
        <v>1302</v>
      </c>
      <c r="G25" s="14">
        <v>487.14</v>
      </c>
      <c r="H25" s="14">
        <v>1333.2</v>
      </c>
      <c r="I25" s="14">
        <v>765.6</v>
      </c>
      <c r="J25" s="14">
        <v>792</v>
      </c>
      <c r="K25" s="14">
        <v>792</v>
      </c>
      <c r="L25" s="14">
        <v>792</v>
      </c>
      <c r="M25" s="14">
        <v>1600.5</v>
      </c>
      <c r="N25" s="14">
        <v>828.3</v>
      </c>
      <c r="O25" s="24">
        <f t="shared" si="2"/>
        <v>11036.34</v>
      </c>
    </row>
    <row r="26" spans="2:16" s="1" customFormat="1" x14ac:dyDescent="0.25">
      <c r="B26" s="22" t="s">
        <v>49</v>
      </c>
      <c r="C26" s="23">
        <f>SUM(C27:C28)</f>
        <v>98215.489999999991</v>
      </c>
      <c r="D26" s="23">
        <f>SUM(D27:D28)</f>
        <v>88067.03</v>
      </c>
      <c r="E26" s="23">
        <f>SUM(E27:E28)</f>
        <v>110044.57999999999</v>
      </c>
      <c r="F26" s="23">
        <f t="shared" ref="F26:M26" si="3">SUM(F27:F28)</f>
        <v>108357.98</v>
      </c>
      <c r="G26" s="23">
        <f t="shared" si="3"/>
        <v>101503.67999999999</v>
      </c>
      <c r="H26" s="23">
        <f t="shared" si="3"/>
        <v>122361.1</v>
      </c>
      <c r="I26" s="23">
        <f t="shared" si="3"/>
        <v>97645.68</v>
      </c>
      <c r="J26" s="23">
        <f t="shared" si="3"/>
        <v>134564.57</v>
      </c>
      <c r="K26" s="23">
        <f t="shared" si="3"/>
        <v>144326.53999999998</v>
      </c>
      <c r="L26" s="23">
        <f t="shared" si="3"/>
        <v>109726.83</v>
      </c>
      <c r="M26" s="23">
        <f t="shared" si="3"/>
        <v>44464.79</v>
      </c>
      <c r="N26" s="23">
        <f>SUM(N27:N28)</f>
        <v>110704.29999999999</v>
      </c>
      <c r="O26" s="24">
        <f>SUM(C26:N26)</f>
        <v>1269982.5700000003</v>
      </c>
      <c r="P26" s="7"/>
    </row>
    <row r="27" spans="2:16" x14ac:dyDescent="0.25">
      <c r="B27" s="13" t="s">
        <v>50</v>
      </c>
      <c r="C27" s="25">
        <v>40826.35</v>
      </c>
      <c r="D27" s="25">
        <v>40331</v>
      </c>
      <c r="E27" s="25">
        <v>43757.18</v>
      </c>
      <c r="F27" s="25">
        <v>41892.33</v>
      </c>
      <c r="G27" s="25">
        <v>42582.54</v>
      </c>
      <c r="H27" s="25">
        <v>51028.71</v>
      </c>
      <c r="I27" s="25">
        <v>42175.26</v>
      </c>
      <c r="J27" s="25">
        <v>52546.38</v>
      </c>
      <c r="K27" s="25">
        <v>60198.11</v>
      </c>
      <c r="L27" s="25">
        <v>45980.9</v>
      </c>
      <c r="M27" s="25">
        <v>23831.93</v>
      </c>
      <c r="N27" s="25">
        <v>42726.37</v>
      </c>
      <c r="O27" s="24">
        <f>SUM(C27:N27)</f>
        <v>527877.06000000006</v>
      </c>
    </row>
    <row r="28" spans="2:16" x14ac:dyDescent="0.25">
      <c r="B28" s="13" t="s">
        <v>51</v>
      </c>
      <c r="C28" s="25">
        <v>57389.14</v>
      </c>
      <c r="D28" s="25">
        <v>47736.03</v>
      </c>
      <c r="E28" s="25">
        <v>66287.399999999994</v>
      </c>
      <c r="F28" s="25">
        <v>66465.649999999994</v>
      </c>
      <c r="G28" s="25">
        <v>58921.14</v>
      </c>
      <c r="H28" s="25">
        <v>71332.39</v>
      </c>
      <c r="I28" s="25">
        <v>55470.42</v>
      </c>
      <c r="J28" s="25">
        <v>82018.19</v>
      </c>
      <c r="K28" s="25">
        <v>84128.43</v>
      </c>
      <c r="L28" s="25">
        <v>63745.93</v>
      </c>
      <c r="M28" s="25">
        <v>20632.86</v>
      </c>
      <c r="N28" s="25">
        <v>67977.929999999993</v>
      </c>
      <c r="O28" s="24">
        <f>SUM(C28:N28)</f>
        <v>742105.51</v>
      </c>
    </row>
    <row r="29" spans="2:16" s="1" customFormat="1" x14ac:dyDescent="0.25">
      <c r="B29" s="22" t="s">
        <v>39</v>
      </c>
      <c r="C29" s="23">
        <f>C30+C32</f>
        <v>866081.75</v>
      </c>
      <c r="D29" s="23">
        <f t="shared" ref="D29:O29" si="4">D30+D32</f>
        <v>893435.59</v>
      </c>
      <c r="E29" s="23">
        <f t="shared" si="4"/>
        <v>1006804.17</v>
      </c>
      <c r="F29" s="23">
        <f t="shared" si="4"/>
        <v>889275.5</v>
      </c>
      <c r="G29" s="23">
        <f t="shared" si="4"/>
        <v>981592.37000000011</v>
      </c>
      <c r="H29" s="23">
        <f t="shared" si="4"/>
        <v>994102.95</v>
      </c>
      <c r="I29" s="23">
        <f t="shared" si="4"/>
        <v>928666.7699999999</v>
      </c>
      <c r="J29" s="23">
        <f>J30+J32</f>
        <v>986823.16999999993</v>
      </c>
      <c r="K29" s="23">
        <f t="shared" si="4"/>
        <v>890723.13</v>
      </c>
      <c r="L29" s="23">
        <f t="shared" si="4"/>
        <v>960545.08</v>
      </c>
      <c r="M29" s="23">
        <f t="shared" si="4"/>
        <v>1000188.9299999999</v>
      </c>
      <c r="N29" s="23">
        <f>N30+N32</f>
        <v>979599.05</v>
      </c>
      <c r="O29" s="24">
        <f t="shared" si="4"/>
        <v>11377838.460000003</v>
      </c>
    </row>
    <row r="30" spans="2:16" x14ac:dyDescent="0.25">
      <c r="B30" s="22" t="s">
        <v>5</v>
      </c>
      <c r="C30" s="6">
        <f>C31</f>
        <v>742757.69</v>
      </c>
      <c r="D30" s="6">
        <f t="shared" ref="D30:O30" si="5">D31</f>
        <v>768463.47</v>
      </c>
      <c r="E30" s="6">
        <f t="shared" si="5"/>
        <v>883153.38</v>
      </c>
      <c r="F30" s="6">
        <f t="shared" si="5"/>
        <v>762885.14</v>
      </c>
      <c r="G30" s="6">
        <f t="shared" si="5"/>
        <v>848086.55</v>
      </c>
      <c r="H30" s="6">
        <f t="shared" si="5"/>
        <v>865071.82</v>
      </c>
      <c r="I30" s="6">
        <f t="shared" si="5"/>
        <v>805747.82</v>
      </c>
      <c r="J30" s="6">
        <f t="shared" si="5"/>
        <v>834040.37</v>
      </c>
      <c r="K30" s="6">
        <f t="shared" si="5"/>
        <v>752817.99</v>
      </c>
      <c r="L30" s="6">
        <f t="shared" si="5"/>
        <v>831993.59</v>
      </c>
      <c r="M30" s="6">
        <f t="shared" si="5"/>
        <v>870088.6</v>
      </c>
      <c r="N30" s="6">
        <f t="shared" si="5"/>
        <v>845943.74</v>
      </c>
      <c r="O30" s="15">
        <f t="shared" si="5"/>
        <v>9811050.160000002</v>
      </c>
    </row>
    <row r="31" spans="2:16" x14ac:dyDescent="0.25">
      <c r="B31" s="13" t="s">
        <v>40</v>
      </c>
      <c r="C31" s="14">
        <v>742757.69</v>
      </c>
      <c r="D31" s="25">
        <v>768463.47</v>
      </c>
      <c r="E31" s="25">
        <v>883153.38</v>
      </c>
      <c r="F31" s="25">
        <v>762885.14</v>
      </c>
      <c r="G31" s="25">
        <v>848086.55</v>
      </c>
      <c r="H31" s="25">
        <v>865071.82</v>
      </c>
      <c r="I31" s="25">
        <v>805747.82</v>
      </c>
      <c r="J31" s="25">
        <v>834040.37</v>
      </c>
      <c r="K31" s="25">
        <v>752817.99</v>
      </c>
      <c r="L31" s="25">
        <v>831993.59</v>
      </c>
      <c r="M31" s="25">
        <v>870088.6</v>
      </c>
      <c r="N31" s="25">
        <v>845943.74</v>
      </c>
      <c r="O31" s="24">
        <f t="shared" ref="O31:O40" si="6">SUM(C31:N31)</f>
        <v>9811050.160000002</v>
      </c>
    </row>
    <row r="32" spans="2:16" x14ac:dyDescent="0.25">
      <c r="B32" s="28" t="s">
        <v>6</v>
      </c>
      <c r="C32" s="27">
        <v>123324.06</v>
      </c>
      <c r="D32" s="25">
        <v>124972.12</v>
      </c>
      <c r="E32" s="25">
        <v>123650.79</v>
      </c>
      <c r="F32" s="25">
        <v>126390.36</v>
      </c>
      <c r="G32" s="25">
        <v>133505.82</v>
      </c>
      <c r="H32" s="25">
        <v>129031.13</v>
      </c>
      <c r="I32" s="25">
        <v>122918.95</v>
      </c>
      <c r="J32" s="25">
        <v>152782.79999999999</v>
      </c>
      <c r="K32" s="25">
        <v>137905.14000000001</v>
      </c>
      <c r="L32" s="25">
        <v>128551.49</v>
      </c>
      <c r="M32" s="25">
        <v>130100.33</v>
      </c>
      <c r="N32" s="25">
        <v>133655.31</v>
      </c>
      <c r="O32" s="24">
        <f t="shared" si="6"/>
        <v>1566788.3</v>
      </c>
    </row>
    <row r="33" spans="2:16" x14ac:dyDescent="0.25">
      <c r="B33" s="29" t="s">
        <v>30</v>
      </c>
      <c r="C33" s="15">
        <f>SUM(C34:C36)</f>
        <v>107880.61000000002</v>
      </c>
      <c r="D33" s="15">
        <f t="shared" ref="D33:N33" si="7">D34+D36</f>
        <v>130785.41</v>
      </c>
      <c r="E33" s="15">
        <f t="shared" si="7"/>
        <v>143486.24</v>
      </c>
      <c r="F33" s="15">
        <f t="shared" si="7"/>
        <v>147228.43</v>
      </c>
      <c r="G33" s="15">
        <f t="shared" si="7"/>
        <v>128582.75</v>
      </c>
      <c r="H33" s="15">
        <f t="shared" si="7"/>
        <v>149284.32</v>
      </c>
      <c r="I33" s="15">
        <f t="shared" si="7"/>
        <v>116740.72</v>
      </c>
      <c r="J33" s="15">
        <f t="shared" si="7"/>
        <v>126663.81</v>
      </c>
      <c r="K33" s="15">
        <f t="shared" si="7"/>
        <v>121052.41</v>
      </c>
      <c r="L33" s="15">
        <f t="shared" si="7"/>
        <v>125936.54999999999</v>
      </c>
      <c r="M33" s="15">
        <f t="shared" si="7"/>
        <v>124379</v>
      </c>
      <c r="N33" s="15">
        <f t="shared" si="7"/>
        <v>188744.66</v>
      </c>
      <c r="O33" s="15">
        <f t="shared" si="6"/>
        <v>1610764.91</v>
      </c>
    </row>
    <row r="34" spans="2:16" x14ac:dyDescent="0.25">
      <c r="B34" s="28" t="s">
        <v>14</v>
      </c>
      <c r="C34" s="27">
        <v>85464.57</v>
      </c>
      <c r="D34" s="27">
        <v>106506.78</v>
      </c>
      <c r="E34" s="27">
        <v>114478.65</v>
      </c>
      <c r="F34" s="27">
        <v>106262.2</v>
      </c>
      <c r="G34" s="27">
        <v>102636.92</v>
      </c>
      <c r="H34" s="27">
        <v>114882.9</v>
      </c>
      <c r="I34" s="27">
        <v>91006.1</v>
      </c>
      <c r="J34" s="27">
        <v>99041.66</v>
      </c>
      <c r="K34" s="27">
        <v>96888.71</v>
      </c>
      <c r="L34" s="27">
        <v>92522.34</v>
      </c>
      <c r="M34" s="27">
        <v>99834.78</v>
      </c>
      <c r="N34" s="27">
        <v>109986.35</v>
      </c>
      <c r="O34" s="15">
        <f t="shared" si="6"/>
        <v>1219511.96</v>
      </c>
    </row>
    <row r="35" spans="2:16" x14ac:dyDescent="0.25">
      <c r="B35" s="28" t="s">
        <v>52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15">
        <f t="shared" si="6"/>
        <v>0</v>
      </c>
    </row>
    <row r="36" spans="2:16" x14ac:dyDescent="0.25">
      <c r="B36" s="28" t="s">
        <v>15</v>
      </c>
      <c r="C36" s="27">
        <v>22416.04</v>
      </c>
      <c r="D36" s="27">
        <v>24278.63</v>
      </c>
      <c r="E36" s="27">
        <v>29007.59</v>
      </c>
      <c r="F36" s="27">
        <v>40966.230000000003</v>
      </c>
      <c r="G36" s="27">
        <v>25945.83</v>
      </c>
      <c r="H36" s="27">
        <v>34401.42</v>
      </c>
      <c r="I36" s="27">
        <v>25734.62</v>
      </c>
      <c r="J36" s="27">
        <v>27622.15</v>
      </c>
      <c r="K36" s="27">
        <v>24163.7</v>
      </c>
      <c r="L36" s="27">
        <v>33414.21</v>
      </c>
      <c r="M36" s="27">
        <v>24544.22</v>
      </c>
      <c r="N36" s="27">
        <v>78758.31</v>
      </c>
      <c r="O36" s="15">
        <f t="shared" si="6"/>
        <v>391252.95</v>
      </c>
    </row>
    <row r="37" spans="2:16" x14ac:dyDescent="0.25">
      <c r="B37" s="29" t="s">
        <v>53</v>
      </c>
      <c r="C37" s="15">
        <f>SUM(C38:C40)</f>
        <v>0</v>
      </c>
      <c r="D37" s="15">
        <f t="shared" ref="D37:N37" si="8">D38+D40</f>
        <v>0</v>
      </c>
      <c r="E37" s="15">
        <f t="shared" si="8"/>
        <v>0</v>
      </c>
      <c r="F37" s="15">
        <f t="shared" si="8"/>
        <v>1274.8399999999999</v>
      </c>
      <c r="G37" s="15">
        <f t="shared" si="8"/>
        <v>0</v>
      </c>
      <c r="H37" s="15">
        <f t="shared" si="8"/>
        <v>0</v>
      </c>
      <c r="I37" s="15">
        <f t="shared" si="8"/>
        <v>0</v>
      </c>
      <c r="J37" s="15">
        <f t="shared" si="8"/>
        <v>0</v>
      </c>
      <c r="K37" s="15">
        <f t="shared" si="8"/>
        <v>0</v>
      </c>
      <c r="L37" s="15">
        <f t="shared" si="8"/>
        <v>0</v>
      </c>
      <c r="M37" s="15">
        <f t="shared" si="8"/>
        <v>0</v>
      </c>
      <c r="N37" s="15">
        <f t="shared" si="8"/>
        <v>16500</v>
      </c>
      <c r="O37" s="15">
        <f t="shared" si="6"/>
        <v>17774.84</v>
      </c>
    </row>
    <row r="38" spans="2:16" x14ac:dyDescent="0.25">
      <c r="B38" s="28" t="s">
        <v>54</v>
      </c>
      <c r="C38" s="27">
        <v>0</v>
      </c>
      <c r="D38" s="27">
        <v>0</v>
      </c>
      <c r="E38" s="27">
        <v>0</v>
      </c>
      <c r="F38" s="27">
        <v>1274.8399999999999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16500</v>
      </c>
      <c r="O38" s="15">
        <f t="shared" si="6"/>
        <v>17774.84</v>
      </c>
    </row>
    <row r="39" spans="2:16" x14ac:dyDescent="0.25">
      <c r="B39" s="28" t="s">
        <v>55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15">
        <f t="shared" si="6"/>
        <v>0</v>
      </c>
    </row>
    <row r="40" spans="2:16" x14ac:dyDescent="0.25">
      <c r="B40" s="28" t="s">
        <v>56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15">
        <f t="shared" si="6"/>
        <v>0</v>
      </c>
    </row>
    <row r="41" spans="2:16" s="1" customFormat="1" x14ac:dyDescent="0.25">
      <c r="B41" s="28" t="s">
        <v>57</v>
      </c>
      <c r="C41" s="26">
        <v>44535.37</v>
      </c>
      <c r="D41" s="26">
        <v>47170.7</v>
      </c>
      <c r="E41" s="26">
        <v>49463.55</v>
      </c>
      <c r="F41" s="26">
        <v>53097.81</v>
      </c>
      <c r="G41" s="26">
        <v>44914.13</v>
      </c>
      <c r="H41" s="26">
        <v>43515.49</v>
      </c>
      <c r="I41" s="26">
        <v>38401.339999999997</v>
      </c>
      <c r="J41" s="26">
        <v>40909.22</v>
      </c>
      <c r="K41" s="26">
        <v>46595.57</v>
      </c>
      <c r="L41" s="26">
        <v>56681.5</v>
      </c>
      <c r="M41" s="26">
        <v>57394.71</v>
      </c>
      <c r="N41" s="26">
        <v>54150.79</v>
      </c>
      <c r="O41" s="24">
        <f t="shared" ref="O41:O46" si="9">SUM(C41:N41)</f>
        <v>576830.18000000005</v>
      </c>
      <c r="P41" s="7"/>
    </row>
    <row r="42" spans="2:16" x14ac:dyDescent="0.25">
      <c r="B42" s="28" t="s">
        <v>58</v>
      </c>
      <c r="C42" s="27">
        <v>423.65</v>
      </c>
      <c r="D42" s="27">
        <v>562.03</v>
      </c>
      <c r="E42" s="27">
        <v>794.33</v>
      </c>
      <c r="F42" s="27">
        <v>1113.3599999999999</v>
      </c>
      <c r="G42" s="27">
        <v>1744.44</v>
      </c>
      <c r="H42" s="27">
        <v>770.42</v>
      </c>
      <c r="I42" s="27">
        <v>1288.22</v>
      </c>
      <c r="J42" s="27">
        <v>1301.07</v>
      </c>
      <c r="K42" s="27">
        <v>1347.91</v>
      </c>
      <c r="L42" s="27">
        <v>1248.54</v>
      </c>
      <c r="M42" s="27">
        <v>1790.34</v>
      </c>
      <c r="N42" s="27">
        <v>411.12</v>
      </c>
      <c r="O42" s="24">
        <f t="shared" si="9"/>
        <v>12795.430000000002</v>
      </c>
    </row>
    <row r="43" spans="2:16" x14ac:dyDescent="0.25">
      <c r="B43" s="28" t="s">
        <v>59</v>
      </c>
      <c r="C43" s="27">
        <v>572.54</v>
      </c>
      <c r="D43" s="27">
        <v>519</v>
      </c>
      <c r="E43" s="27">
        <v>505.17</v>
      </c>
      <c r="F43" s="27">
        <v>698.19</v>
      </c>
      <c r="G43" s="27">
        <v>4492.57</v>
      </c>
      <c r="H43" s="27">
        <v>1933.25</v>
      </c>
      <c r="I43" s="27">
        <v>660.5</v>
      </c>
      <c r="J43" s="27">
        <v>672</v>
      </c>
      <c r="K43" s="27">
        <v>614.5</v>
      </c>
      <c r="L43" s="27">
        <v>636</v>
      </c>
      <c r="M43" s="27">
        <v>726.5</v>
      </c>
      <c r="N43" s="27">
        <v>1113.52</v>
      </c>
      <c r="O43" s="24">
        <f t="shared" si="9"/>
        <v>13143.74</v>
      </c>
    </row>
    <row r="44" spans="2:16" s="1" customFormat="1" x14ac:dyDescent="0.25">
      <c r="B44" s="28" t="s">
        <v>60</v>
      </c>
      <c r="C44" s="26">
        <v>2479.2600000000002</v>
      </c>
      <c r="D44" s="26">
        <v>1358.47</v>
      </c>
      <c r="E44" s="26">
        <v>1358.47</v>
      </c>
      <c r="F44" s="26">
        <v>2889.32</v>
      </c>
      <c r="G44" s="26">
        <v>3901.36</v>
      </c>
      <c r="H44" s="26">
        <v>2086.79</v>
      </c>
      <c r="I44" s="26">
        <v>2251.75</v>
      </c>
      <c r="J44" s="26">
        <v>1725.24</v>
      </c>
      <c r="K44" s="26">
        <v>1674.87</v>
      </c>
      <c r="L44" s="26">
        <v>2133.39</v>
      </c>
      <c r="M44" s="26">
        <v>1655.75</v>
      </c>
      <c r="N44" s="26">
        <v>6264.85</v>
      </c>
      <c r="O44" s="24">
        <f t="shared" si="9"/>
        <v>29779.520000000004</v>
      </c>
      <c r="P44" s="7"/>
    </row>
    <row r="45" spans="2:16" s="1" customFormat="1" ht="15" customHeight="1" x14ac:dyDescent="0.25">
      <c r="B45" s="28" t="s">
        <v>32</v>
      </c>
      <c r="C45" s="26">
        <v>8701.25</v>
      </c>
      <c r="D45" s="26">
        <v>8701.25</v>
      </c>
      <c r="E45" s="26">
        <v>10396.06</v>
      </c>
      <c r="F45" s="26">
        <v>10396.06</v>
      </c>
      <c r="G45" s="26">
        <v>3088.31</v>
      </c>
      <c r="H45" s="26">
        <v>4926.95</v>
      </c>
      <c r="I45" s="26">
        <v>3793.44</v>
      </c>
      <c r="J45" s="26">
        <v>3935.31</v>
      </c>
      <c r="K45" s="26">
        <v>3935.31</v>
      </c>
      <c r="L45" s="26">
        <v>3935.31</v>
      </c>
      <c r="M45" s="26">
        <v>4214.21</v>
      </c>
      <c r="N45" s="26">
        <v>8043.35</v>
      </c>
      <c r="O45" s="24">
        <f t="shared" si="9"/>
        <v>74066.81</v>
      </c>
    </row>
    <row r="46" spans="2:16" x14ac:dyDescent="0.25">
      <c r="B46" s="28" t="s">
        <v>13</v>
      </c>
      <c r="C46" s="26">
        <v>1610.28</v>
      </c>
      <c r="D46" s="26">
        <v>2472.9</v>
      </c>
      <c r="E46" s="26">
        <v>7649.27</v>
      </c>
      <c r="F46" s="26">
        <v>6240.73</v>
      </c>
      <c r="G46" s="26">
        <v>4768.71</v>
      </c>
      <c r="H46" s="26">
        <v>1244.3</v>
      </c>
      <c r="I46" s="26">
        <v>974</v>
      </c>
      <c r="J46" s="26">
        <v>1118.5</v>
      </c>
      <c r="K46" s="26">
        <v>1917.68</v>
      </c>
      <c r="L46" s="26">
        <v>7146.66</v>
      </c>
      <c r="M46" s="26">
        <v>3245.68</v>
      </c>
      <c r="N46" s="26">
        <v>1539.85</v>
      </c>
      <c r="O46" s="24">
        <f t="shared" si="9"/>
        <v>39928.559999999998</v>
      </c>
    </row>
    <row r="47" spans="2:16" s="30" customFormat="1" x14ac:dyDescent="0.25">
      <c r="B47" s="29" t="s">
        <v>41</v>
      </c>
      <c r="C47" s="24">
        <f>C19+C29+C33+C37+C41+C42+C43+C44+C45+C46</f>
        <v>1594115.6500000001</v>
      </c>
      <c r="D47" s="24">
        <f t="shared" ref="D47:O47" si="10">D19+D29+D33+D37+D41+D42+D43+D44+D45+D46</f>
        <v>1640258.0599999996</v>
      </c>
      <c r="E47" s="24">
        <f t="shared" si="10"/>
        <v>1807782.1900000002</v>
      </c>
      <c r="F47" s="24">
        <f t="shared" si="10"/>
        <v>1702226.1300000004</v>
      </c>
      <c r="G47" s="24">
        <f t="shared" si="10"/>
        <v>1773168.31</v>
      </c>
      <c r="H47" s="24">
        <f t="shared" si="10"/>
        <v>1864640.0299999998</v>
      </c>
      <c r="I47" s="24">
        <f t="shared" si="10"/>
        <v>1661092.68</v>
      </c>
      <c r="J47" s="24">
        <f t="shared" si="10"/>
        <v>1834397.74</v>
      </c>
      <c r="K47" s="24">
        <f t="shared" si="10"/>
        <v>1762482.4</v>
      </c>
      <c r="L47" s="24">
        <f t="shared" si="10"/>
        <v>1831084.5999999999</v>
      </c>
      <c r="M47" s="24">
        <f t="shared" si="10"/>
        <v>1757479.64</v>
      </c>
      <c r="N47" s="24">
        <f t="shared" si="10"/>
        <v>1880321.8900000004</v>
      </c>
      <c r="O47" s="24">
        <f t="shared" si="10"/>
        <v>21109049.319999997</v>
      </c>
      <c r="P47" s="41"/>
    </row>
    <row r="48" spans="2:16" s="31" customFormat="1" x14ac:dyDescent="0.2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1"/>
      <c r="P48" s="7"/>
    </row>
    <row r="49" spans="2:16" x14ac:dyDescent="0.25">
      <c r="B49" s="11" t="s">
        <v>31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39"/>
    </row>
    <row r="50" spans="2:16" x14ac:dyDescent="0.25">
      <c r="B50" s="13" t="s">
        <v>8</v>
      </c>
      <c r="C50" s="14">
        <v>0</v>
      </c>
      <c r="D50" s="14">
        <v>1971.63</v>
      </c>
      <c r="E50" s="14">
        <v>1030.52</v>
      </c>
      <c r="F50" s="14">
        <v>0</v>
      </c>
      <c r="G50" s="14">
        <v>15924.28</v>
      </c>
      <c r="H50" s="14">
        <v>18245</v>
      </c>
      <c r="I50" s="14">
        <v>0</v>
      </c>
      <c r="J50" s="14">
        <v>4105</v>
      </c>
      <c r="K50" s="14">
        <v>7712.6</v>
      </c>
      <c r="L50" s="14">
        <v>2724.8</v>
      </c>
      <c r="M50" s="14">
        <v>5987.25</v>
      </c>
      <c r="N50" s="14">
        <v>0</v>
      </c>
      <c r="O50" s="15">
        <f t="shared" ref="O50:O55" si="11">SUM(C50:N50)</f>
        <v>57701.08</v>
      </c>
    </row>
    <row r="51" spans="2:16" ht="15" hidden="1" customHeight="1" x14ac:dyDescent="0.25">
      <c r="B51" s="13" t="s">
        <v>16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5">
        <f t="shared" si="11"/>
        <v>0</v>
      </c>
    </row>
    <row r="52" spans="2:16" x14ac:dyDescent="0.25">
      <c r="B52" s="13" t="s">
        <v>7</v>
      </c>
      <c r="C52" s="14">
        <v>0</v>
      </c>
      <c r="D52" s="14">
        <v>0</v>
      </c>
      <c r="E52" s="14">
        <v>0</v>
      </c>
      <c r="F52" s="14">
        <v>0</v>
      </c>
      <c r="G52" s="14">
        <v>764.99</v>
      </c>
      <c r="H52" s="14">
        <v>0</v>
      </c>
      <c r="I52" s="14">
        <v>0</v>
      </c>
      <c r="J52" s="14">
        <v>676</v>
      </c>
      <c r="K52" s="14">
        <v>0</v>
      </c>
      <c r="L52" s="14">
        <v>0</v>
      </c>
      <c r="M52" s="14">
        <v>5249.9</v>
      </c>
      <c r="N52" s="14">
        <v>0</v>
      </c>
      <c r="O52" s="15">
        <f t="shared" si="11"/>
        <v>6690.8899999999994</v>
      </c>
    </row>
    <row r="53" spans="2:16" ht="15" hidden="1" customHeight="1" x14ac:dyDescent="0.25">
      <c r="B53" s="13" t="s">
        <v>9</v>
      </c>
      <c r="C53" s="14">
        <v>0</v>
      </c>
      <c r="D53" s="14">
        <v>0</v>
      </c>
      <c r="E53" s="14">
        <v>0</v>
      </c>
      <c r="F53" s="14"/>
      <c r="G53" s="14"/>
      <c r="H53" s="14"/>
      <c r="I53" s="14"/>
      <c r="J53" s="14"/>
      <c r="K53" s="14"/>
      <c r="L53" s="14"/>
      <c r="M53" s="14"/>
      <c r="N53" s="14"/>
      <c r="O53" s="15">
        <f t="shared" si="11"/>
        <v>0</v>
      </c>
    </row>
    <row r="54" spans="2:16" ht="15" hidden="1" customHeight="1" x14ac:dyDescent="0.25">
      <c r="B54" s="13" t="s">
        <v>11</v>
      </c>
      <c r="C54" s="14">
        <v>0</v>
      </c>
      <c r="D54" s="14">
        <v>0</v>
      </c>
      <c r="E54" s="14">
        <v>0</v>
      </c>
      <c r="F54" s="14"/>
      <c r="G54" s="14"/>
      <c r="H54" s="14"/>
      <c r="I54" s="14"/>
      <c r="J54" s="14"/>
      <c r="K54" s="14"/>
      <c r="L54" s="14"/>
      <c r="M54" s="14"/>
      <c r="N54" s="14"/>
      <c r="O54" s="15">
        <f t="shared" si="11"/>
        <v>0</v>
      </c>
    </row>
    <row r="55" spans="2:16" ht="15" hidden="1" customHeight="1" x14ac:dyDescent="0.25">
      <c r="B55" s="13" t="s">
        <v>10</v>
      </c>
      <c r="C55" s="14">
        <v>0</v>
      </c>
      <c r="D55" s="14">
        <v>0</v>
      </c>
      <c r="E55" s="14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5">
        <f t="shared" si="11"/>
        <v>0</v>
      </c>
    </row>
    <row r="56" spans="2:16" s="1" customFormat="1" x14ac:dyDescent="0.25">
      <c r="B56" s="22" t="s">
        <v>42</v>
      </c>
      <c r="C56" s="6">
        <f>SUM(C50:C55)</f>
        <v>0</v>
      </c>
      <c r="D56" s="6">
        <f>SUM(D50:D55)</f>
        <v>1971.63</v>
      </c>
      <c r="E56" s="6">
        <f>SUM(E50:E55)</f>
        <v>1030.52</v>
      </c>
      <c r="F56" s="6">
        <f>SUM(F50:F55)</f>
        <v>0</v>
      </c>
      <c r="G56" s="6">
        <f>SUM(G50:G55)</f>
        <v>16689.27</v>
      </c>
      <c r="H56" s="6">
        <f t="shared" ref="H56:O56" si="12">SUM(H50:H55)</f>
        <v>18245</v>
      </c>
      <c r="I56" s="6">
        <f t="shared" si="12"/>
        <v>0</v>
      </c>
      <c r="J56" s="6">
        <f t="shared" si="12"/>
        <v>4781</v>
      </c>
      <c r="K56" s="6">
        <f t="shared" si="12"/>
        <v>7712.6</v>
      </c>
      <c r="L56" s="6">
        <f t="shared" si="12"/>
        <v>2724.8</v>
      </c>
      <c r="M56" s="6">
        <f t="shared" si="12"/>
        <v>11237.15</v>
      </c>
      <c r="N56" s="6">
        <f t="shared" si="12"/>
        <v>0</v>
      </c>
      <c r="O56" s="15">
        <f t="shared" si="12"/>
        <v>64391.97</v>
      </c>
      <c r="P56" s="7"/>
    </row>
    <row r="57" spans="2:16" s="1" customFormat="1" x14ac:dyDescent="0.25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21"/>
      <c r="P57" s="7"/>
    </row>
    <row r="58" spans="2:16" s="1" customFormat="1" x14ac:dyDescent="0.25">
      <c r="B58" s="22" t="s">
        <v>43</v>
      </c>
      <c r="C58" s="6">
        <f t="shared" ref="C58:O58" si="13">C47+C56</f>
        <v>1594115.6500000001</v>
      </c>
      <c r="D58" s="6">
        <f t="shared" si="13"/>
        <v>1642229.6899999995</v>
      </c>
      <c r="E58" s="6">
        <f t="shared" si="13"/>
        <v>1808812.7100000002</v>
      </c>
      <c r="F58" s="6">
        <f t="shared" si="13"/>
        <v>1702226.1300000004</v>
      </c>
      <c r="G58" s="6">
        <f t="shared" si="13"/>
        <v>1789857.58</v>
      </c>
      <c r="H58" s="6">
        <f t="shared" si="13"/>
        <v>1882885.0299999998</v>
      </c>
      <c r="I58" s="6">
        <f t="shared" si="13"/>
        <v>1661092.68</v>
      </c>
      <c r="J58" s="6">
        <f t="shared" si="13"/>
        <v>1839178.74</v>
      </c>
      <c r="K58" s="6">
        <f t="shared" si="13"/>
        <v>1770195</v>
      </c>
      <c r="L58" s="6">
        <f t="shared" si="13"/>
        <v>1833809.4</v>
      </c>
      <c r="M58" s="6">
        <f t="shared" si="13"/>
        <v>1768716.7899999998</v>
      </c>
      <c r="N58" s="6">
        <f t="shared" si="13"/>
        <v>1880321.8900000004</v>
      </c>
      <c r="O58" s="6">
        <f t="shared" si="13"/>
        <v>21173441.289999995</v>
      </c>
      <c r="P58" s="7"/>
    </row>
    <row r="60" spans="2:16" s="1" customFormat="1" ht="30" x14ac:dyDescent="0.25">
      <c r="B60" s="5" t="s">
        <v>44</v>
      </c>
      <c r="C60" s="6">
        <f t="shared" ref="C60:O60" si="14">C16-C58</f>
        <v>141972.32999999984</v>
      </c>
      <c r="D60" s="6">
        <f t="shared" si="14"/>
        <v>96775.700000000419</v>
      </c>
      <c r="E60" s="6">
        <f t="shared" si="14"/>
        <v>-62740.780000000261</v>
      </c>
      <c r="F60" s="6">
        <f t="shared" si="14"/>
        <v>35989.089999999618</v>
      </c>
      <c r="G60" s="6">
        <f t="shared" si="14"/>
        <v>-49606.490000000224</v>
      </c>
      <c r="H60" s="6">
        <f t="shared" si="14"/>
        <v>-123213.46999999974</v>
      </c>
      <c r="I60" s="6">
        <f t="shared" si="14"/>
        <v>99940.050000000047</v>
      </c>
      <c r="J60" s="6">
        <f t="shared" si="14"/>
        <v>-80864.719999999972</v>
      </c>
      <c r="K60" s="6">
        <f t="shared" si="14"/>
        <v>33123.270000000019</v>
      </c>
      <c r="L60" s="6">
        <f t="shared" si="14"/>
        <v>-91766.529999999795</v>
      </c>
      <c r="M60" s="6">
        <f t="shared" si="14"/>
        <v>-53125.629999999888</v>
      </c>
      <c r="N60" s="6">
        <f t="shared" si="14"/>
        <v>-20773.950000000186</v>
      </c>
      <c r="O60" s="6">
        <f t="shared" si="14"/>
        <v>-74291.129999995232</v>
      </c>
      <c r="P60" s="7"/>
    </row>
    <row r="61" spans="2:16" ht="16.5" x14ac:dyDescent="0.25">
      <c r="B61" s="3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40"/>
    </row>
  </sheetData>
  <mergeCells count="2">
    <mergeCell ref="B7:O7"/>
    <mergeCell ref="B8:O8"/>
  </mergeCells>
  <printOptions horizontalCentered="1"/>
  <pageMargins left="0.11811023622047245" right="0.11811023622047245" top="0.78740157480314965" bottom="0.78740157480314965" header="0.31496062992125984" footer="0.31496062992125984"/>
  <pageSetup paperSize="9" scale="6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ACUMULADO</vt:lpstr>
      <vt:lpstr>ACUMULADO!Titulos_de_impressao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Alessandro Menezes</cp:lastModifiedBy>
  <cp:lastPrinted>2020-05-14T17:24:49Z</cp:lastPrinted>
  <dcterms:created xsi:type="dcterms:W3CDTF">2011-05-20T15:41:05Z</dcterms:created>
  <dcterms:modified xsi:type="dcterms:W3CDTF">2024-01-26T14:34:04Z</dcterms:modified>
</cp:coreProperties>
</file>