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4240" windowHeight="13140"/>
  </bookViews>
  <sheets>
    <sheet name="2022" sheetId="6" r:id="rId1"/>
  </sheets>
  <calcPr calcId="144525"/>
</workbook>
</file>

<file path=xl/calcChain.xml><?xml version="1.0" encoding="utf-8"?>
<calcChain xmlns="http://schemas.openxmlformats.org/spreadsheetml/2006/main">
  <c r="Q109" i="6" l="1"/>
  <c r="R108" i="6"/>
  <c r="R58" i="6" l="1"/>
  <c r="Q71" i="6"/>
  <c r="Q67" i="6"/>
  <c r="R60" i="6" l="1"/>
  <c r="P71" i="6" l="1"/>
  <c r="P67" i="6"/>
  <c r="P116" i="6" l="1"/>
  <c r="N158" i="6" l="1"/>
  <c r="R157" i="6"/>
  <c r="R28" i="6" l="1"/>
  <c r="R151" i="6" l="1"/>
  <c r="K109" i="6" l="1"/>
  <c r="L109" i="6"/>
  <c r="R26" i="6" l="1"/>
  <c r="R57" i="6" l="1"/>
  <c r="K87" i="6"/>
  <c r="K117" i="6"/>
  <c r="L117" i="6"/>
  <c r="M117" i="6"/>
  <c r="N117" i="6"/>
  <c r="O117" i="6"/>
  <c r="P117" i="6"/>
  <c r="Q117" i="6"/>
  <c r="O67" i="6" l="1"/>
  <c r="N67" i="6"/>
  <c r="M67" i="6"/>
  <c r="L67" i="6"/>
  <c r="K67" i="6"/>
  <c r="J67" i="6"/>
  <c r="I67" i="6"/>
  <c r="H67" i="6"/>
  <c r="G67" i="6"/>
  <c r="F67" i="6"/>
  <c r="R66" i="6"/>
  <c r="R67" i="6" s="1"/>
  <c r="J109" i="6" l="1"/>
  <c r="J10" i="6" l="1"/>
  <c r="J117" i="6"/>
  <c r="I167" i="6" l="1"/>
  <c r="R107" i="6" l="1"/>
  <c r="R42" i="6" l="1"/>
  <c r="R24" i="6"/>
  <c r="I71" i="6"/>
  <c r="I109" i="6"/>
  <c r="I10" i="6"/>
  <c r="I116" i="6"/>
  <c r="I117" i="6" s="1"/>
  <c r="G151" i="6" l="1"/>
  <c r="G71" i="6" l="1"/>
  <c r="H71" i="6"/>
  <c r="F71" i="6"/>
  <c r="H63" i="6" l="1"/>
  <c r="H139" i="6"/>
  <c r="H117" i="6"/>
  <c r="G63" i="6" l="1"/>
  <c r="G117" i="6"/>
  <c r="F117" i="6"/>
  <c r="G139" i="6"/>
  <c r="G109" i="6"/>
  <c r="F63" i="6" l="1"/>
  <c r="R15" i="6"/>
  <c r="R106" i="6"/>
  <c r="F139" i="6"/>
  <c r="R31" i="6"/>
  <c r="P17" i="6"/>
  <c r="Q17" i="6"/>
  <c r="Q139" i="6" l="1"/>
  <c r="O139" i="6" l="1"/>
  <c r="P139" i="6"/>
  <c r="O71" i="6" l="1"/>
  <c r="O158" i="6"/>
  <c r="R56" i="6" l="1"/>
  <c r="N71" i="6" l="1"/>
  <c r="N139" i="6" l="1"/>
  <c r="Q168" i="6" l="1"/>
  <c r="P168" i="6"/>
  <c r="O168" i="6"/>
  <c r="N168" i="6"/>
  <c r="M168" i="6"/>
  <c r="L168" i="6"/>
  <c r="K168" i="6"/>
  <c r="J168" i="6"/>
  <c r="I168" i="6"/>
  <c r="H168" i="6"/>
  <c r="G168" i="6"/>
  <c r="F168" i="6"/>
  <c r="R167" i="6"/>
  <c r="R168" i="6" l="1"/>
  <c r="M71" i="6"/>
  <c r="R10" i="6" l="1"/>
  <c r="R116" i="6"/>
  <c r="M139" i="6"/>
  <c r="M158" i="6"/>
  <c r="L158" i="6" l="1"/>
  <c r="L71" i="6"/>
  <c r="L139" i="6"/>
  <c r="M109" i="6"/>
  <c r="N109" i="6"/>
  <c r="O109" i="6"/>
  <c r="P109" i="6"/>
  <c r="K71" i="6" l="1"/>
  <c r="K102" i="6"/>
  <c r="K139" i="6"/>
  <c r="K158" i="6"/>
  <c r="R70" i="6" l="1"/>
  <c r="R71" i="6" s="1"/>
  <c r="J71" i="6"/>
  <c r="R138" i="6"/>
  <c r="J139" i="6"/>
  <c r="I139" i="6"/>
  <c r="Q165" i="6"/>
  <c r="P165" i="6"/>
  <c r="O165" i="6"/>
  <c r="N165" i="6"/>
  <c r="M165" i="6"/>
  <c r="L165" i="6"/>
  <c r="K165" i="6"/>
  <c r="J165" i="6"/>
  <c r="I165" i="6"/>
  <c r="H165" i="6"/>
  <c r="G165" i="6"/>
  <c r="F165" i="6"/>
  <c r="R164" i="6"/>
  <c r="J158" i="6"/>
  <c r="R165" i="6" l="1"/>
  <c r="R46" i="6" l="1"/>
  <c r="R38" i="6"/>
  <c r="R50" i="6"/>
  <c r="I158" i="6"/>
  <c r="H158" i="6" l="1"/>
  <c r="R30" i="6" l="1"/>
  <c r="R34" i="6"/>
  <c r="G158" i="6"/>
  <c r="F158" i="6" l="1"/>
  <c r="R61" i="6"/>
  <c r="R21" i="6"/>
  <c r="R99" i="6"/>
  <c r="R100" i="6"/>
  <c r="R101" i="6"/>
  <c r="M102" i="6" l="1"/>
  <c r="L102" i="6"/>
  <c r="N102" i="6"/>
  <c r="O102" i="6"/>
  <c r="P102" i="6"/>
  <c r="Q102" i="6"/>
  <c r="R11" i="6"/>
  <c r="R12" i="6"/>
  <c r="R13" i="6"/>
  <c r="R14" i="6"/>
  <c r="R16" i="6"/>
  <c r="R9" i="6"/>
  <c r="Q153" i="6" l="1"/>
  <c r="Q87" i="6"/>
  <c r="Q158" i="6"/>
  <c r="R156" i="6" l="1"/>
  <c r="R52" i="6"/>
  <c r="P87" i="6" l="1"/>
  <c r="P158" i="6"/>
  <c r="P153" i="6" l="1"/>
  <c r="O17" i="6" l="1"/>
  <c r="O153" i="6"/>
  <c r="F130" i="6"/>
  <c r="G130" i="6"/>
  <c r="H130" i="6"/>
  <c r="I130" i="6"/>
  <c r="J130" i="6"/>
  <c r="K130" i="6"/>
  <c r="L130" i="6"/>
  <c r="M130" i="6"/>
  <c r="F87" i="6"/>
  <c r="G87" i="6"/>
  <c r="R86" i="6"/>
  <c r="O87" i="6"/>
  <c r="N144" i="6" l="1"/>
  <c r="N153" i="6"/>
  <c r="G17" i="6"/>
  <c r="H17" i="6"/>
  <c r="I17" i="6"/>
  <c r="J17" i="6"/>
  <c r="K17" i="6"/>
  <c r="L17" i="6"/>
  <c r="M17" i="6"/>
  <c r="N17" i="6"/>
  <c r="F17" i="6"/>
  <c r="R152" i="6" l="1"/>
  <c r="M153" i="6" l="1"/>
  <c r="K153" i="6" l="1"/>
  <c r="L153" i="6"/>
  <c r="R55" i="6" l="1"/>
  <c r="J153" i="6"/>
  <c r="F102" i="6"/>
  <c r="G102" i="6"/>
  <c r="H102" i="6"/>
  <c r="I102" i="6"/>
  <c r="J102" i="6"/>
  <c r="R102" i="6" l="1"/>
  <c r="G153" i="6"/>
  <c r="H153" i="6"/>
  <c r="I153" i="6"/>
  <c r="F153" i="6"/>
  <c r="Q130" i="6" l="1"/>
  <c r="P63" i="6"/>
  <c r="Q162" i="6" l="1"/>
  <c r="P162" i="6"/>
  <c r="O162" i="6"/>
  <c r="N162" i="6"/>
  <c r="M162" i="6"/>
  <c r="L162" i="6"/>
  <c r="K162" i="6"/>
  <c r="J162" i="6"/>
  <c r="I162" i="6"/>
  <c r="H162" i="6"/>
  <c r="G162" i="6"/>
  <c r="F162" i="6"/>
  <c r="R161" i="6"/>
  <c r="P130" i="6"/>
  <c r="O130" i="6"/>
  <c r="R162" i="6" l="1"/>
  <c r="R129" i="6" l="1"/>
  <c r="N130" i="6"/>
  <c r="N87" i="6" l="1"/>
  <c r="R158" i="6" l="1"/>
  <c r="M87" i="6" l="1"/>
  <c r="L87" i="6" l="1"/>
  <c r="L79" i="6" l="1"/>
  <c r="M79" i="6"/>
  <c r="N79" i="6"/>
  <c r="O79" i="6"/>
  <c r="P79" i="6"/>
  <c r="Q79" i="6"/>
  <c r="K79" i="6"/>
  <c r="I87" i="6"/>
  <c r="J87" i="6"/>
  <c r="H87" i="6"/>
  <c r="R87" i="6" l="1"/>
  <c r="Q144" i="6" l="1"/>
  <c r="P144" i="6"/>
  <c r="O144" i="6"/>
  <c r="M144" i="6"/>
  <c r="L144" i="6"/>
  <c r="K144" i="6"/>
  <c r="J144" i="6"/>
  <c r="I144" i="6"/>
  <c r="H144" i="6"/>
  <c r="G144" i="6"/>
  <c r="F144" i="6"/>
  <c r="R142" i="6"/>
  <c r="R54" i="6" l="1"/>
  <c r="R49" i="6"/>
  <c r="R37" i="6"/>
  <c r="R27" i="6"/>
  <c r="R22" i="6"/>
  <c r="R120" i="6" l="1"/>
  <c r="Q121" i="6"/>
  <c r="P121" i="6"/>
  <c r="O121" i="6"/>
  <c r="N121" i="6"/>
  <c r="M121" i="6"/>
  <c r="L121" i="6"/>
  <c r="K121" i="6"/>
  <c r="J121" i="6"/>
  <c r="I121" i="6"/>
  <c r="H121" i="6"/>
  <c r="G121" i="6"/>
  <c r="F121" i="6"/>
  <c r="H109" i="6"/>
  <c r="F109" i="6"/>
  <c r="R112" i="6"/>
  <c r="P113" i="6"/>
  <c r="O113" i="6"/>
  <c r="N113" i="6"/>
  <c r="M113" i="6"/>
  <c r="L113" i="6"/>
  <c r="K113" i="6"/>
  <c r="J113" i="6"/>
  <c r="I113" i="6"/>
  <c r="H113" i="6"/>
  <c r="G113" i="6"/>
  <c r="F113" i="6"/>
  <c r="R90" i="6"/>
  <c r="R109" i="6" l="1"/>
  <c r="Q91" i="6"/>
  <c r="P91" i="6"/>
  <c r="O91" i="6"/>
  <c r="N91" i="6"/>
  <c r="M91" i="6"/>
  <c r="L91" i="6"/>
  <c r="K91" i="6"/>
  <c r="J91" i="6"/>
  <c r="I91" i="6"/>
  <c r="H91" i="6"/>
  <c r="G91" i="6"/>
  <c r="F91" i="6"/>
  <c r="R137" i="6"/>
  <c r="R139" i="6" l="1"/>
  <c r="R25" i="6"/>
  <c r="R125" i="6"/>
  <c r="R124" i="6"/>
  <c r="F95" i="6" l="1"/>
  <c r="G95" i="6"/>
  <c r="R121" i="6"/>
  <c r="R62" i="6"/>
  <c r="R59" i="6"/>
  <c r="R147" i="6" l="1"/>
  <c r="R133" i="6"/>
  <c r="R113" i="6"/>
  <c r="R98" i="6"/>
  <c r="R91" i="6"/>
  <c r="R82" i="6"/>
  <c r="R74" i="6"/>
  <c r="R51" i="6"/>
  <c r="R48" i="6"/>
  <c r="R47" i="6"/>
  <c r="R45" i="6"/>
  <c r="R44" i="6"/>
  <c r="R43" i="6"/>
  <c r="R41" i="6"/>
  <c r="R40" i="6"/>
  <c r="R39" i="6"/>
  <c r="R36" i="6"/>
  <c r="R35" i="6"/>
  <c r="R33" i="6"/>
  <c r="R32" i="6"/>
  <c r="R29" i="6"/>
  <c r="R23" i="6"/>
  <c r="R20" i="6"/>
  <c r="I63" i="6"/>
  <c r="J63" i="6"/>
  <c r="L63" i="6"/>
  <c r="M63" i="6"/>
  <c r="N63" i="6"/>
  <c r="O63" i="6"/>
  <c r="Q63" i="6"/>
  <c r="R53" i="6"/>
  <c r="F75" i="6"/>
  <c r="G75" i="6"/>
  <c r="H75" i="6"/>
  <c r="I75" i="6"/>
  <c r="J75" i="6"/>
  <c r="K75" i="6"/>
  <c r="L75" i="6"/>
  <c r="M75" i="6"/>
  <c r="N75" i="6"/>
  <c r="O75" i="6"/>
  <c r="P75" i="6"/>
  <c r="Q75" i="6"/>
  <c r="F79" i="6"/>
  <c r="G79" i="6"/>
  <c r="H79" i="6"/>
  <c r="I79" i="6"/>
  <c r="J79" i="6"/>
  <c r="F83" i="6"/>
  <c r="G83" i="6"/>
  <c r="H83" i="6"/>
  <c r="I83" i="6"/>
  <c r="J83" i="6"/>
  <c r="K83" i="6"/>
  <c r="L83" i="6"/>
  <c r="M83" i="6"/>
  <c r="N83" i="6"/>
  <c r="O83" i="6"/>
  <c r="P83" i="6"/>
  <c r="Q83" i="6"/>
  <c r="H95" i="6"/>
  <c r="I95" i="6"/>
  <c r="L95" i="6"/>
  <c r="M95" i="6"/>
  <c r="N95" i="6"/>
  <c r="O95" i="6"/>
  <c r="P95" i="6"/>
  <c r="J95" i="6"/>
  <c r="K95" i="6"/>
  <c r="Q95" i="6"/>
  <c r="F126" i="6"/>
  <c r="G126" i="6"/>
  <c r="H126" i="6"/>
  <c r="I126" i="6"/>
  <c r="J126" i="6"/>
  <c r="K126" i="6"/>
  <c r="L126" i="6"/>
  <c r="M126" i="6"/>
  <c r="N126" i="6"/>
  <c r="O126" i="6"/>
  <c r="P126" i="6"/>
  <c r="Q126" i="6"/>
  <c r="O134" i="6"/>
  <c r="P134" i="6"/>
  <c r="F134" i="6"/>
  <c r="G134" i="6"/>
  <c r="H134" i="6"/>
  <c r="I134" i="6"/>
  <c r="J134" i="6"/>
  <c r="K134" i="6"/>
  <c r="M134" i="6"/>
  <c r="N134" i="6"/>
  <c r="Q134" i="6"/>
  <c r="F148" i="6"/>
  <c r="G148" i="6"/>
  <c r="H148" i="6"/>
  <c r="I148" i="6"/>
  <c r="J148" i="6"/>
  <c r="K148" i="6"/>
  <c r="L148" i="6"/>
  <c r="M148" i="6"/>
  <c r="N148" i="6"/>
  <c r="O148" i="6"/>
  <c r="P148" i="6"/>
  <c r="Q148" i="6"/>
  <c r="K63" i="6"/>
  <c r="K169" i="6" l="1"/>
  <c r="M169" i="6"/>
  <c r="F169" i="6"/>
  <c r="G169" i="6"/>
  <c r="J169" i="6"/>
  <c r="H169" i="6"/>
  <c r="I169" i="6"/>
  <c r="R17" i="6"/>
  <c r="R130" i="6"/>
  <c r="R63" i="6"/>
  <c r="R148" i="6"/>
  <c r="R126" i="6"/>
  <c r="R83" i="6"/>
  <c r="R153" i="6"/>
  <c r="R78" i="6"/>
  <c r="R117" i="6"/>
  <c r="R75" i="6"/>
  <c r="R144" i="6"/>
  <c r="R95" i="6"/>
  <c r="R79" i="6"/>
  <c r="R94" i="6"/>
  <c r="L134" i="6"/>
  <c r="R134" i="6" s="1"/>
  <c r="R105" i="6"/>
  <c r="R169" i="6" l="1"/>
  <c r="L169" i="6"/>
</calcChain>
</file>

<file path=xl/sharedStrings.xml><?xml version="1.0" encoding="utf-8"?>
<sst xmlns="http://schemas.openxmlformats.org/spreadsheetml/2006/main" count="353" uniqueCount="294">
  <si>
    <t>Total</t>
  </si>
  <si>
    <t>FEVEREIRO</t>
  </si>
  <si>
    <t>JANEIRO</t>
  </si>
  <si>
    <t>Serviços de Processamento de Dados</t>
  </si>
  <si>
    <t>Serviços de Auditoria</t>
  </si>
  <si>
    <t>Serviços de Segurança</t>
  </si>
  <si>
    <t>Serviços de Radiologia</t>
  </si>
  <si>
    <t>Serviços de Lavanderia</t>
  </si>
  <si>
    <t>Serviços de Esterilização</t>
  </si>
  <si>
    <t>Serviços de Consultoria</t>
  </si>
  <si>
    <t>Data da Contratação</t>
  </si>
  <si>
    <t>Data do Aditivo</t>
  </si>
  <si>
    <t>Nome do Fornecedor</t>
  </si>
  <si>
    <t>Objeto do Contrato</t>
  </si>
  <si>
    <t>05.09.2011</t>
  </si>
  <si>
    <t>xxxxxxxxxx</t>
  </si>
  <si>
    <t>Auditoria Contábil</t>
  </si>
  <si>
    <t>12.11.2009</t>
  </si>
  <si>
    <t>01.07.2010</t>
  </si>
  <si>
    <t>Planejamento e Organização de instituições de saúde</t>
  </si>
  <si>
    <t>15.02.2010</t>
  </si>
  <si>
    <t>11.04.2011</t>
  </si>
  <si>
    <t>Serviço de assesssoria e proteção radiológica</t>
  </si>
  <si>
    <t>Seviços de Esterilização de materiais médico-hospitalares</t>
  </si>
  <si>
    <t>Prestação de Serviços de Segurança do Trabalho</t>
  </si>
  <si>
    <t>Serviços Médicos</t>
  </si>
  <si>
    <t>30.09.2010</t>
  </si>
  <si>
    <t>01.06.2010</t>
  </si>
  <si>
    <t>02.06.2010</t>
  </si>
  <si>
    <t>03.03.2010</t>
  </si>
  <si>
    <t>04.03.2010</t>
  </si>
  <si>
    <t>01.04.2010</t>
  </si>
  <si>
    <t>01.01.2012</t>
  </si>
  <si>
    <t>31.08.2011</t>
  </si>
  <si>
    <t>03.11.2011</t>
  </si>
  <si>
    <t>02.03.2010</t>
  </si>
  <si>
    <t>08.03.2010</t>
  </si>
  <si>
    <t>09.03.2010</t>
  </si>
  <si>
    <t>10.03.2012</t>
  </si>
  <si>
    <t>01.04.2012</t>
  </si>
  <si>
    <t>Reprodução de Documentos</t>
  </si>
  <si>
    <t>Telecomunições e Internet</t>
  </si>
  <si>
    <t>MARÇO</t>
  </si>
  <si>
    <t>ABRIL</t>
  </si>
  <si>
    <t>MAIO</t>
  </si>
  <si>
    <t>JUNHO</t>
  </si>
  <si>
    <t>JULHO</t>
  </si>
  <si>
    <t>10.613.946/0001-87</t>
  </si>
  <si>
    <t>AGOSTO</t>
  </si>
  <si>
    <t>SETEMBRO</t>
  </si>
  <si>
    <t>OUTUBRO</t>
  </si>
  <si>
    <t>NOVEMBRO</t>
  </si>
  <si>
    <t>DEZEMBRO</t>
  </si>
  <si>
    <t>Serviços Laboratoriais de controle de qualidade de água de abastecimento</t>
  </si>
  <si>
    <t>Serviços de Coleta de Lixo Hospitalar</t>
  </si>
  <si>
    <t>Coleta de Lixo Hospitalar</t>
  </si>
  <si>
    <t>Serviços de Laboratório - Terceiros</t>
  </si>
  <si>
    <t>15.02.2009</t>
  </si>
  <si>
    <t>11.04.2010</t>
  </si>
  <si>
    <t>Serviços de Reprodução de Documentos</t>
  </si>
  <si>
    <t>10.883.685/0001-15</t>
  </si>
  <si>
    <t>Patologia/Citopatologia</t>
  </si>
  <si>
    <t>Controlador de Acesso/Portaria</t>
  </si>
  <si>
    <t>Lavagem e desinfecção de roupas</t>
  </si>
  <si>
    <t>Controle e de Infecção Ambulatorial</t>
  </si>
  <si>
    <t>Telecomunicações (Internet)</t>
  </si>
  <si>
    <t>Serviços de Publicidade e Propaganda</t>
  </si>
  <si>
    <t>Serviços de Locações Diversas</t>
  </si>
  <si>
    <t>Sistema Regional de Comunicação Andradina Ltda ME</t>
  </si>
  <si>
    <t>26.824.364/0001-80</t>
  </si>
  <si>
    <t>02.333.058/0001-82</t>
  </si>
  <si>
    <t>Hidroquimica - Laboratório e Serviços de Controle de Qualidade de Aguas Ltda - ME</t>
  </si>
  <si>
    <t>Seguros</t>
  </si>
  <si>
    <t>Gases Medicinais</t>
  </si>
  <si>
    <t>Serviços  de Medicina do Trabalho</t>
  </si>
  <si>
    <t>Serviços de CCIA</t>
  </si>
  <si>
    <t>Seguro Predial</t>
  </si>
  <si>
    <t>Serviços de Publicidade</t>
  </si>
  <si>
    <t>Fornecimento de gases e cessão de equipamentos.</t>
  </si>
  <si>
    <t>CNPJ</t>
  </si>
  <si>
    <t>TOTAL</t>
  </si>
  <si>
    <t>Locação equipamentos</t>
  </si>
  <si>
    <t>Cessão gratuita de impressoras multifuncionais a laser</t>
  </si>
  <si>
    <t>CS Soluções em Software de Gestão Empresarial Ltda.</t>
  </si>
  <si>
    <t>01.958.002/0001-50</t>
  </si>
  <si>
    <t>Instalação, locação e atualização de Software</t>
  </si>
  <si>
    <t>E-People Soluções Tecnológicas</t>
  </si>
  <si>
    <t>03.693.940/0001-00</t>
  </si>
  <si>
    <t>Uso de Licenças de Software de imagens radiológicas</t>
  </si>
  <si>
    <t>Alcazar &amp; Santos Ltda</t>
  </si>
  <si>
    <t>Bruna Frare Ravagnani</t>
  </si>
  <si>
    <t>Castro &amp; Mazzo Serviços Médicos Rio Preto Ltda</t>
  </si>
  <si>
    <t>Clínica de Otorrinolaringologia de Lins Ltda</t>
  </si>
  <si>
    <t>Clínica Médica Cardiológica de Promissão Ltda.</t>
  </si>
  <si>
    <t>Clínica Médica Esteves Ltda</t>
  </si>
  <si>
    <t>Clinica Medica Pupio Ltda ME</t>
  </si>
  <si>
    <t>CVP- Cirurgia Vascular Periferica Serv. Medicos Ltda</t>
  </si>
  <si>
    <t>Edyr Cunha Sanches</t>
  </si>
  <si>
    <t>FVGM Clínica Médica Ltda.</t>
  </si>
  <si>
    <t>Godoy Laurenti e Robles Serviços Medicos Ltda</t>
  </si>
  <si>
    <t>Instituto de Patologia de Araçatuba S/S Ltda</t>
  </si>
  <si>
    <t>Instituto Médico Vaz Giroto Ltda.</t>
  </si>
  <si>
    <t>José Aparecido da Silva Clínica Médica</t>
  </si>
  <si>
    <t>Lafer Médica S/C Ltda.</t>
  </si>
  <si>
    <t>Laguna Endocrinologia e Cardiologia Mediva Ltda</t>
  </si>
  <si>
    <t>Lippelt Neto &amp; Gasparini da Silva Ltda – Me</t>
  </si>
  <si>
    <t>Med Dias Azem Assistência Médica Ltda. EPP</t>
  </si>
  <si>
    <t>S.M.I. Serviços de Medicina Integrada Sociedade Simples Ltda</t>
  </si>
  <si>
    <t>Vanessa Paiva Fontoura Perez – Me</t>
  </si>
  <si>
    <t>27.843.153/0001-57</t>
  </si>
  <si>
    <t>19.902.064/0001-06</t>
  </si>
  <si>
    <t>15.692.697/0001-86</t>
  </si>
  <si>
    <t>07.853.607/0001-63</t>
  </si>
  <si>
    <t>20.267.286/0001-83</t>
  </si>
  <si>
    <t>05.894.603/0001-06</t>
  </si>
  <si>
    <t>10.319.781/0001-35</t>
  </si>
  <si>
    <t>13.927.859/0001-92</t>
  </si>
  <si>
    <t>18.147.676/0001-78</t>
  </si>
  <si>
    <t>13.348.196/0001-51</t>
  </si>
  <si>
    <t>18.381.497/0001-09</t>
  </si>
  <si>
    <t>12.350.126/0001-75</t>
  </si>
  <si>
    <t>51.106.110/0001-73</t>
  </si>
  <si>
    <t>14.556.469/0001-16</t>
  </si>
  <si>
    <t>12.979.817/0001-32</t>
  </si>
  <si>
    <t>03.510.157/0001-55</t>
  </si>
  <si>
    <t>15.319.856/0001-00</t>
  </si>
  <si>
    <t>13.659.391/0001-00</t>
  </si>
  <si>
    <t>01.960.357/0001-84</t>
  </si>
  <si>
    <t>14.920.493/0001-92</t>
  </si>
  <si>
    <t>Neurologia</t>
  </si>
  <si>
    <t>Ortopedia</t>
  </si>
  <si>
    <t>Cirurgia Plástica</t>
  </si>
  <si>
    <t>Ginecologia</t>
  </si>
  <si>
    <t>Cardiologia</t>
  </si>
  <si>
    <t>Proctologia e Colonoscopia</t>
  </si>
  <si>
    <t>Otorrinolaringologia</t>
  </si>
  <si>
    <t>Endocrinologia</t>
  </si>
  <si>
    <t>Urologia</t>
  </si>
  <si>
    <t>Endoscopia</t>
  </si>
  <si>
    <t>Gastroenterologia</t>
  </si>
  <si>
    <t>Reumatologia</t>
  </si>
  <si>
    <t>Cirurgia Vascular</t>
  </si>
  <si>
    <t>Oftalmologia</t>
  </si>
  <si>
    <t>Pneumologia</t>
  </si>
  <si>
    <t>Radiologia</t>
  </si>
  <si>
    <t>Dermatologia</t>
  </si>
  <si>
    <t>Mastologia</t>
  </si>
  <si>
    <t>Ultrassonografia</t>
  </si>
  <si>
    <t>Serviços Laboratorias</t>
  </si>
  <si>
    <t>Oxetil Indústria e Comércio de Produtos Esterilizados Ltda.</t>
  </si>
  <si>
    <t>74.554.189/0001-09</t>
  </si>
  <si>
    <t>Prestação de Serviços de Manutenção e Suporte em Telefonia e Rede</t>
  </si>
  <si>
    <t>Torricelli Equipamentos Hospitalares Ltda Me</t>
  </si>
  <si>
    <t>20.151.318/0001-80</t>
  </si>
  <si>
    <t>Winaudio Desenvolvimento de Programas Ltda Me</t>
  </si>
  <si>
    <t>25.462.640/0001-44</t>
  </si>
  <si>
    <t>Licenciamento de Uso de Software</t>
  </si>
  <si>
    <t>Laboratório de Análises Clínicas Penapolis Ltda</t>
  </si>
  <si>
    <t>01.554.644/0001-94</t>
  </si>
  <si>
    <t>51.086.742/0001-12</t>
  </si>
  <si>
    <t>Ensite Brasil Telecomunicações Ltda</t>
  </si>
  <si>
    <t>Serviços de Higienização Predial</t>
  </si>
  <si>
    <t>Guizzo Controle de Vetores e Pragas Eireli</t>
  </si>
  <si>
    <t>Lavebras Gestão de Texteis S.A</t>
  </si>
  <si>
    <t>Monte Azul Engenharia Ambiental Ltda</t>
  </si>
  <si>
    <t>Natalino Pereira Brito</t>
  </si>
  <si>
    <t>Boliani Clinica Medica Ltda</t>
  </si>
  <si>
    <t>Caetano Oftalmologia Ltda</t>
  </si>
  <si>
    <t>Cau - Centro Avançado de Urologia de Marilia Ltda</t>
  </si>
  <si>
    <t>Clinica Proctoped Ltda</t>
  </si>
  <si>
    <t>LGA Serviços Medicos S/S Ltda</t>
  </si>
  <si>
    <t>C.C.I. Clinica Cardiovascular Invernise EPP</t>
  </si>
  <si>
    <t>10.866.025/0001-26</t>
  </si>
  <si>
    <t>32.396.642/0001-48</t>
  </si>
  <si>
    <t>29.103.554/0001-04</t>
  </si>
  <si>
    <t>32.764.646/0001-31</t>
  </si>
  <si>
    <t>28.110.950/0001-98</t>
  </si>
  <si>
    <t>30.778.650/0001-23</t>
  </si>
  <si>
    <t>06.272.575/0077-48</t>
  </si>
  <si>
    <t>07.474.132/0001-02</t>
  </si>
  <si>
    <t>22.688.290/0001-40</t>
  </si>
  <si>
    <t>Porto Seguro Cia. De Seguros Gerais</t>
  </si>
  <si>
    <t>61.198.164/0001-60</t>
  </si>
  <si>
    <t>Cibele Sabrina Vieira Mata</t>
  </si>
  <si>
    <t>34.251.681/0001-82</t>
  </si>
  <si>
    <t>07.729.336/0001-39</t>
  </si>
  <si>
    <t>Serviços de Matriciamento</t>
  </si>
  <si>
    <t>serviços médicos para desenvolvimento e manutenção do projeto para matriciamento</t>
  </si>
  <si>
    <t>Syspec Informatica ltda</t>
  </si>
  <si>
    <t>67.220.871/0001-91</t>
  </si>
  <si>
    <t>Sapra Landauer Serv. De Assessoria e Prot. Radiologica Ltda</t>
  </si>
  <si>
    <t>50.429.810/0001-36</t>
  </si>
  <si>
    <t>Nitroata Representações Eireli ME</t>
  </si>
  <si>
    <t>23.212.144/0001-07</t>
  </si>
  <si>
    <t xml:space="preserve">Fornecimento de gases </t>
  </si>
  <si>
    <t>Iconecta Informatica Ltda</t>
  </si>
  <si>
    <t>07.567.567/0001-93</t>
  </si>
  <si>
    <t>hospedagem  Web</t>
  </si>
  <si>
    <t>Cartão Alimentação</t>
  </si>
  <si>
    <t>R.R. Ferreira Contabilidade Eireli</t>
  </si>
  <si>
    <t>14.977.378/0001-54</t>
  </si>
  <si>
    <t xml:space="preserve">Assessoria Contabil </t>
  </si>
  <si>
    <t xml:space="preserve">Lucimar B. de Moraes </t>
  </si>
  <si>
    <t>38.266.212/0001-98</t>
  </si>
  <si>
    <t>Bionexo do Brasil Solucoes Digitais Eireli</t>
  </si>
  <si>
    <t xml:space="preserve">Locação de Software </t>
  </si>
  <si>
    <t>04.069.709/0001-02</t>
  </si>
  <si>
    <t xml:space="preserve">Honorarios Advocaticios </t>
  </si>
  <si>
    <t>Rodrigues &amp; Rosseto Sociedade de Advogados</t>
  </si>
  <si>
    <t>08.999.057/0001-58</t>
  </si>
  <si>
    <t>Acs Auditoria e Consultoria Contabil</t>
  </si>
  <si>
    <t xml:space="preserve">NCG Gases Ltda </t>
  </si>
  <si>
    <t>18.076.538.0001-45</t>
  </si>
  <si>
    <t>Tecnomega Tecnologia Da Informação LTDA</t>
  </si>
  <si>
    <t>36.172.511/0001-38</t>
  </si>
  <si>
    <t>41.679.074/0001-83</t>
  </si>
  <si>
    <t xml:space="preserve">Nucleo Fiscal Com. E Soluçoes Fiscais Eireli </t>
  </si>
  <si>
    <t>13.797.961/0001-10</t>
  </si>
  <si>
    <t xml:space="preserve">Consultoria Tecnica </t>
  </si>
  <si>
    <t>Telefonica Brasil S/a</t>
  </si>
  <si>
    <t>02.558.157/0001-62</t>
  </si>
  <si>
    <t>11.510.215/0001-79</t>
  </si>
  <si>
    <t>30.798.783/0001-61</t>
  </si>
  <si>
    <t xml:space="preserve">Serviços Desinsetização </t>
  </si>
  <si>
    <t>Locação de Software destinado a Gestão Ambulatorial e destinado a digitalização de prontuarios médicos eletronicos, certificado digitalmente com segurança e criptografia - salutem doc</t>
  </si>
  <si>
    <t>Tomiyama Serviços Medicos Ltda</t>
  </si>
  <si>
    <t>24.692.918/0001-07</t>
  </si>
  <si>
    <t>04.083.631/0001-72</t>
  </si>
  <si>
    <t>SST Assesoria e Gestao em Segurança de Saude de Trabalho</t>
  </si>
  <si>
    <t>44.536.583/0001-45</t>
  </si>
  <si>
    <t>Time Cloud Tecnologia ltda</t>
  </si>
  <si>
    <t>07.495.754/0001-09</t>
  </si>
  <si>
    <t xml:space="preserve">Locação </t>
  </si>
  <si>
    <t xml:space="preserve">Lk - Consultoria de Cardiologia e Pneum. S/S Ltda </t>
  </si>
  <si>
    <t>09.280.138/0001-66</t>
  </si>
  <si>
    <t>Clinica de Ginecologia e Obst. E Ultrasonografia Simionato ltda</t>
  </si>
  <si>
    <t>03.748.154/0001-54</t>
  </si>
  <si>
    <t>João Deivid Mora</t>
  </si>
  <si>
    <t>35.056.107/0001-36</t>
  </si>
  <si>
    <t xml:space="preserve">Uniformes </t>
  </si>
  <si>
    <t xml:space="preserve">Lima &amp; Perim Confeccoes Ltda </t>
  </si>
  <si>
    <t>Uniformes</t>
  </si>
  <si>
    <t>32.374.111/0001-54</t>
  </si>
  <si>
    <t xml:space="preserve">R&amp;V Prestadora de Serviços ltda </t>
  </si>
  <si>
    <t>22.339.498/0001-54</t>
  </si>
  <si>
    <t>09.109.205/0001-84</t>
  </si>
  <si>
    <t xml:space="preserve">Carlos Cesar Barbero Informatica EPP </t>
  </si>
  <si>
    <t>17.160.849/0004-78</t>
  </si>
  <si>
    <t xml:space="preserve">Aurum Softmatic Ltda </t>
  </si>
  <si>
    <t xml:space="preserve">Clinica Cardioldentis Ltda </t>
  </si>
  <si>
    <t>Ricardo Protte Pedro Clinica Medica Ltda</t>
  </si>
  <si>
    <t xml:space="preserve">Localmed Diagnosticos Medicos Ltda </t>
  </si>
  <si>
    <t>Clinica Neurologica DR.Marilio Calil  Ltda  Me</t>
  </si>
  <si>
    <t>Material</t>
  </si>
  <si>
    <t>52.202.744/0007-88</t>
  </si>
  <si>
    <t>Nacional Comercial Hosp. S.A</t>
  </si>
  <si>
    <t>Comodato/Insumos</t>
  </si>
  <si>
    <t xml:space="preserve">Ben Beneficios e Serviços S.A </t>
  </si>
  <si>
    <t>41.599.330/0001-22</t>
  </si>
  <si>
    <t>R.a Ortopedia Ltda</t>
  </si>
  <si>
    <t>31.316.287/0001-97</t>
  </si>
  <si>
    <t>Mendes &amp; Fernandes Serviços  Medicos  Ltda</t>
  </si>
  <si>
    <t>RELAÇÃO DE CONTRATOS - 2023</t>
  </si>
  <si>
    <t>Planisa Tech Consultoria e Desenvolvimento ltda</t>
  </si>
  <si>
    <t>27.220.921/0001-16</t>
  </si>
  <si>
    <t>44.826.380/0001-93</t>
  </si>
  <si>
    <t xml:space="preserve">Cirurgica Betina  Equipamentos Hospitalares Ltda </t>
  </si>
  <si>
    <t>32.247.847/0001-61</t>
  </si>
  <si>
    <t>Bruno Eiji Nakano</t>
  </si>
  <si>
    <t>Gabriel Flamarin Cavasana</t>
  </si>
  <si>
    <t>26.749.646/0001-60</t>
  </si>
  <si>
    <t xml:space="preserve">Serviços de Gerenciamento </t>
  </si>
  <si>
    <t>35.740.343/0001-77</t>
  </si>
  <si>
    <t>Edson Ricardo Eidi Takagi  ME</t>
  </si>
  <si>
    <t xml:space="preserve">serviços Gerencia Medica </t>
  </si>
  <si>
    <t xml:space="preserve">Rodrigo Souza Jaloretto Augusto - Serviços Medicos Ltda </t>
  </si>
  <si>
    <t>44.153.008/0001-63</t>
  </si>
  <si>
    <t xml:space="preserve">Centro Medico Alonso e teixeira ltda </t>
  </si>
  <si>
    <t>21.977.267/0001-03</t>
  </si>
  <si>
    <t xml:space="preserve">Assemed Assessoria Nedica em Diagnosticos por Imagem Ltda </t>
  </si>
  <si>
    <t>07.319.898/0001-04</t>
  </si>
  <si>
    <t>Campos &amp; Sampaio Clinica Medica Ltda</t>
  </si>
  <si>
    <t>50.707.960/0001-64</t>
  </si>
  <si>
    <t>Benefícios</t>
  </si>
  <si>
    <t>Cartão Plural Gestão de Convenios e Beneficios Ltda</t>
  </si>
  <si>
    <t>49.551.788/0001-13</t>
  </si>
  <si>
    <t xml:space="preserve">Plano Saúde </t>
  </si>
  <si>
    <t xml:space="preserve"> </t>
  </si>
  <si>
    <t>SGL Serviços de Ultrassonografia Ltda</t>
  </si>
  <si>
    <t>52.016.277/0001-06</t>
  </si>
  <si>
    <t>Sarah de Souza Chinelato</t>
  </si>
  <si>
    <t>39.282.676/0001-50</t>
  </si>
  <si>
    <t>JC Felix  J.Representação Com .de Prod .</t>
  </si>
  <si>
    <t>18.275.574/0001-38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</si>
</sst>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dd/mm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54">
    <xf numFmtId="0" fontId="0" fillId="0" borderId="0" xfId="0"/>
    <xf numFmtId="165" fontId="3" fillId="0" borderId="0" xfId="0" applyNumberFormat="1" applyFont="1" applyAlignment="1">
      <alignment wrapText="1"/>
    </xf>
    <xf numFmtId="165" fontId="3" fillId="0" borderId="0" xfId="0" applyNumberFormat="1" applyFont="1"/>
    <xf numFmtId="0" fontId="3" fillId="0" borderId="0" xfId="0" applyFont="1"/>
    <xf numFmtId="0" fontId="3" fillId="0" borderId="0" xfId="0" applyFont="1" applyFill="1"/>
    <xf numFmtId="165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3" fillId="0" borderId="1" xfId="5" applyFont="1" applyFill="1" applyBorder="1" applyAlignment="1">
      <alignment wrapText="1"/>
    </xf>
    <xf numFmtId="164" fontId="3" fillId="0" borderId="1" xfId="5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wrapText="1"/>
    </xf>
    <xf numFmtId="165" fontId="3" fillId="3" borderId="1" xfId="0" applyNumberFormat="1" applyFont="1" applyFill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4" fontId="3" fillId="0" borderId="1" xfId="5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wrapText="1"/>
    </xf>
    <xf numFmtId="165" fontId="3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left" wrapText="1"/>
    </xf>
    <xf numFmtId="164" fontId="4" fillId="2" borderId="1" xfId="5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Fill="1" applyBorder="1" applyAlignment="1">
      <alignment horizontal="left" wrapText="1"/>
    </xf>
    <xf numFmtId="164" fontId="4" fillId="2" borderId="1" xfId="5" applyFont="1" applyFill="1" applyBorder="1" applyAlignment="1">
      <alignment horizontal="center" wrapText="1"/>
    </xf>
    <xf numFmtId="165" fontId="3" fillId="0" borderId="1" xfId="0" applyNumberFormat="1" applyFont="1" applyFill="1" applyBorder="1"/>
    <xf numFmtId="164" fontId="3" fillId="0" borderId="1" xfId="5" applyFont="1" applyFill="1" applyBorder="1" applyAlignment="1"/>
    <xf numFmtId="164" fontId="3" fillId="0" borderId="1" xfId="5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165" fontId="3" fillId="2" borderId="1" xfId="0" applyNumberFormat="1" applyFont="1" applyFill="1" applyBorder="1"/>
    <xf numFmtId="0" fontId="4" fillId="2" borderId="1" xfId="0" applyFont="1" applyFill="1" applyBorder="1" applyAlignment="1"/>
    <xf numFmtId="164" fontId="4" fillId="2" borderId="1" xfId="5" applyFont="1" applyFill="1" applyBorder="1" applyAlignment="1"/>
    <xf numFmtId="0" fontId="3" fillId="0" borderId="0" xfId="0" applyFont="1" applyAlignment="1"/>
    <xf numFmtId="164" fontId="3" fillId="0" borderId="0" xfId="5" applyFont="1" applyAlignment="1"/>
    <xf numFmtId="164" fontId="3" fillId="0" borderId="0" xfId="5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/>
    <xf numFmtId="164" fontId="4" fillId="2" borderId="1" xfId="5" applyFont="1" applyFill="1" applyBorder="1"/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5" fillId="0" borderId="1" xfId="5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164" fontId="3" fillId="4" borderId="1" xfId="5" applyFont="1" applyFill="1" applyBorder="1" applyAlignment="1"/>
    <xf numFmtId="0" fontId="6" fillId="2" borderId="1" xfId="0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4" fillId="0" borderId="0" xfId="5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164" fontId="4" fillId="0" borderId="1" xfId="5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wrapText="1"/>
    </xf>
    <xf numFmtId="164" fontId="4" fillId="0" borderId="0" xfId="5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" fontId="3" fillId="0" borderId="1" xfId="0" applyNumberFormat="1" applyFont="1" applyFill="1" applyBorder="1" applyAlignment="1">
      <alignment wrapText="1"/>
    </xf>
    <xf numFmtId="165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64" fontId="4" fillId="0" borderId="1" xfId="5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1" xfId="5" applyFont="1" applyFill="1" applyBorder="1" applyAlignment="1">
      <alignment vertical="center" wrapText="1"/>
    </xf>
    <xf numFmtId="164" fontId="3" fillId="0" borderId="1" xfId="5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wrapText="1"/>
    </xf>
    <xf numFmtId="164" fontId="4" fillId="4" borderId="1" xfId="5" applyFont="1" applyFill="1" applyBorder="1" applyAlignment="1"/>
    <xf numFmtId="164" fontId="4" fillId="4" borderId="1" xfId="5" applyFont="1" applyFill="1" applyBorder="1" applyAlignment="1">
      <alignment horizontal="center"/>
    </xf>
    <xf numFmtId="164" fontId="4" fillId="4" borderId="1" xfId="5" applyFont="1" applyFill="1" applyBorder="1" applyAlignment="1">
      <alignment horizontal="center" vertical="center"/>
    </xf>
    <xf numFmtId="164" fontId="4" fillId="4" borderId="1" xfId="5" applyFont="1" applyFill="1" applyBorder="1" applyAlignment="1">
      <alignment horizontal="center" wrapText="1"/>
    </xf>
    <xf numFmtId="164" fontId="7" fillId="4" borderId="1" xfId="5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center" wrapText="1"/>
    </xf>
    <xf numFmtId="164" fontId="5" fillId="0" borderId="1" xfId="5" applyFont="1" applyFill="1" applyBorder="1" applyAlignment="1">
      <alignment horizontal="center" wrapText="1"/>
    </xf>
    <xf numFmtId="164" fontId="3" fillId="0" borderId="3" xfId="5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4" borderId="1" xfId="0" applyNumberFormat="1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wrapText="1"/>
    </xf>
    <xf numFmtId="164" fontId="5" fillId="4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1" xfId="0" applyNumberFormat="1" applyFont="1" applyFill="1" applyBorder="1" applyAlignment="1">
      <alignment horizontal="left"/>
    </xf>
    <xf numFmtId="164" fontId="3" fillId="4" borderId="1" xfId="0" applyNumberFormat="1" applyFont="1" applyFill="1" applyBorder="1" applyAlignment="1"/>
    <xf numFmtId="0" fontId="3" fillId="0" borderId="3" xfId="0" applyNumberFormat="1" applyFont="1" applyFill="1" applyBorder="1" applyAlignment="1">
      <alignment horizontal="left" wrapText="1"/>
    </xf>
    <xf numFmtId="165" fontId="3" fillId="2" borderId="4" xfId="0" applyNumberFormat="1" applyFont="1" applyFill="1" applyBorder="1" applyAlignment="1">
      <alignment wrapText="1"/>
    </xf>
    <xf numFmtId="0" fontId="3" fillId="0" borderId="0" xfId="0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165" fontId="3" fillId="2" borderId="5" xfId="0" applyNumberFormat="1" applyFont="1" applyFill="1" applyBorder="1" applyAlignment="1">
      <alignment wrapText="1"/>
    </xf>
    <xf numFmtId="165" fontId="3" fillId="2" borderId="3" xfId="0" applyNumberFormat="1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165" fontId="3" fillId="0" borderId="3" xfId="0" applyNumberFormat="1" applyFont="1" applyBorder="1" applyAlignment="1">
      <alignment wrapText="1"/>
    </xf>
    <xf numFmtId="165" fontId="3" fillId="0" borderId="3" xfId="0" applyNumberFormat="1" applyFont="1" applyFill="1" applyBorder="1" applyAlignment="1">
      <alignment wrapText="1"/>
    </xf>
    <xf numFmtId="165" fontId="3" fillId="3" borderId="3" xfId="0" applyNumberFormat="1" applyFont="1" applyFill="1" applyBorder="1" applyAlignment="1">
      <alignment wrapText="1"/>
    </xf>
    <xf numFmtId="0" fontId="6" fillId="2" borderId="3" xfId="0" applyFont="1" applyFill="1" applyBorder="1" applyAlignment="1">
      <alignment horizontal="center"/>
    </xf>
    <xf numFmtId="165" fontId="3" fillId="2" borderId="4" xfId="0" applyNumberFormat="1" applyFont="1" applyFill="1" applyBorder="1"/>
    <xf numFmtId="165" fontId="3" fillId="0" borderId="3" xfId="0" applyNumberFormat="1" applyFont="1" applyFill="1" applyBorder="1"/>
    <xf numFmtId="165" fontId="3" fillId="0" borderId="4" xfId="0" applyNumberFormat="1" applyFont="1" applyFill="1" applyBorder="1" applyAlignment="1">
      <alignment wrapText="1"/>
    </xf>
    <xf numFmtId="165" fontId="3" fillId="0" borderId="4" xfId="0" applyNumberFormat="1" applyFont="1" applyFill="1" applyBorder="1"/>
    <xf numFmtId="165" fontId="3" fillId="0" borderId="3" xfId="0" applyNumberFormat="1" applyFont="1" applyBorder="1"/>
    <xf numFmtId="165" fontId="3" fillId="0" borderId="4" xfId="0" applyNumberFormat="1" applyFont="1" applyBorder="1" applyAlignment="1">
      <alignment wrapText="1"/>
    </xf>
    <xf numFmtId="165" fontId="3" fillId="0" borderId="4" xfId="0" applyNumberFormat="1" applyFont="1" applyBorder="1"/>
    <xf numFmtId="0" fontId="3" fillId="0" borderId="0" xfId="0" applyFont="1" applyFill="1" applyBorder="1"/>
    <xf numFmtId="164" fontId="5" fillId="0" borderId="1" xfId="0" applyNumberFormat="1" applyFont="1" applyFill="1" applyBorder="1" applyAlignment="1">
      <alignment horizontal="left" wrapText="1"/>
    </xf>
    <xf numFmtId="165" fontId="4" fillId="0" borderId="0" xfId="0" applyNumberFormat="1" applyFont="1" applyAlignment="1">
      <alignment wrapText="1"/>
    </xf>
    <xf numFmtId="165" fontId="4" fillId="0" borderId="0" xfId="0" applyNumberFormat="1" applyFont="1"/>
    <xf numFmtId="0" fontId="4" fillId="0" borderId="0" xfId="0" applyFont="1" applyAlignment="1"/>
    <xf numFmtId="43" fontId="4" fillId="0" borderId="0" xfId="0" applyNumberFormat="1" applyFont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3" fillId="0" borderId="3" xfId="0" applyFont="1" applyFill="1" applyBorder="1" applyAlignment="1">
      <alignment wrapText="1"/>
    </xf>
    <xf numFmtId="0" fontId="3" fillId="4" borderId="0" xfId="0" applyFont="1" applyFill="1" applyAlignment="1">
      <alignment horizontal="center"/>
    </xf>
    <xf numFmtId="164" fontId="5" fillId="4" borderId="1" xfId="5" applyFont="1" applyFill="1" applyBorder="1" applyAlignment="1">
      <alignment horizontal="center" wrapText="1"/>
    </xf>
    <xf numFmtId="164" fontId="5" fillId="4" borderId="1" xfId="5" applyFont="1" applyFill="1" applyBorder="1" applyAlignment="1">
      <alignment wrapText="1"/>
    </xf>
    <xf numFmtId="164" fontId="3" fillId="4" borderId="3" xfId="5" applyFont="1" applyFill="1" applyBorder="1" applyAlignment="1">
      <alignment wrapText="1"/>
    </xf>
    <xf numFmtId="164" fontId="4" fillId="4" borderId="0" xfId="5" applyFont="1" applyFill="1" applyBorder="1" applyAlignment="1">
      <alignment wrapText="1"/>
    </xf>
    <xf numFmtId="164" fontId="3" fillId="4" borderId="1" xfId="0" applyNumberFormat="1" applyFont="1" applyFill="1" applyBorder="1" applyAlignment="1">
      <alignment horizontal="center" wrapText="1"/>
    </xf>
    <xf numFmtId="164" fontId="3" fillId="4" borderId="1" xfId="5" applyFont="1" applyFill="1" applyBorder="1" applyAlignment="1">
      <alignment wrapText="1"/>
    </xf>
    <xf numFmtId="165" fontId="3" fillId="4" borderId="0" xfId="0" applyNumberFormat="1" applyFont="1" applyFill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164" fontId="3" fillId="4" borderId="1" xfId="0" applyNumberFormat="1" applyFont="1" applyFill="1" applyBorder="1" applyAlignment="1">
      <alignment horizontal="center"/>
    </xf>
    <xf numFmtId="0" fontId="6" fillId="4" borderId="0" xfId="0" applyFont="1" applyFill="1" applyBorder="1" applyAlignment="1"/>
    <xf numFmtId="164" fontId="3" fillId="4" borderId="1" xfId="5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1" xfId="5" applyFont="1" applyFill="1" applyBorder="1" applyAlignment="1">
      <alignment horizontal="left" wrapText="1"/>
    </xf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 applyBorder="1"/>
    <xf numFmtId="164" fontId="4" fillId="4" borderId="0" xfId="5" applyFont="1" applyFill="1" applyBorder="1"/>
    <xf numFmtId="165" fontId="3" fillId="4" borderId="0" xfId="0" applyNumberFormat="1" applyFont="1" applyFill="1" applyBorder="1"/>
    <xf numFmtId="0" fontId="3" fillId="4" borderId="0" xfId="0" applyFont="1" applyFill="1"/>
    <xf numFmtId="165" fontId="9" fillId="4" borderId="5" xfId="0" applyNumberFormat="1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164" fontId="10" fillId="4" borderId="1" xfId="5" applyFont="1" applyFill="1" applyBorder="1" applyAlignment="1">
      <alignment wrapText="1"/>
    </xf>
    <xf numFmtId="164" fontId="10" fillId="4" borderId="1" xfId="5" applyFont="1" applyFill="1" applyBorder="1" applyAlignment="1">
      <alignment horizontal="center" wrapText="1"/>
    </xf>
    <xf numFmtId="0" fontId="9" fillId="4" borderId="0" xfId="0" applyFont="1" applyFill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164" fontId="6" fillId="2" borderId="3" xfId="5" applyFont="1" applyFill="1" applyBorder="1" applyAlignment="1">
      <alignment horizontal="center" vertical="center" wrapText="1"/>
    </xf>
    <xf numFmtId="164" fontId="6" fillId="2" borderId="4" xfId="5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5" fontId="6" fillId="2" borderId="3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6">
    <cellStyle name="Normal" xfId="0" builtinId="0"/>
    <cellStyle name="Normal 2" xfId="1"/>
    <cellStyle name="Normal 3" xfId="2"/>
    <cellStyle name="Separador de milhares 2" xfId="3"/>
    <cellStyle name="Separador de milhares 3" xfId="4"/>
    <cellStyle name="Vírgula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0</xdr:row>
      <xdr:rowOff>66676</xdr:rowOff>
    </xdr:from>
    <xdr:to>
      <xdr:col>2</xdr:col>
      <xdr:colOff>2667483</xdr:colOff>
      <xdr:row>2</xdr:row>
      <xdr:rowOff>123826</xdr:rowOff>
    </xdr:to>
    <xdr:pic>
      <xdr:nvPicPr>
        <xdr:cNvPr id="3" name="Imagem 1" descr="ame_pequeno">
          <a:extLst>
            <a:ext uri="{FF2B5EF4-FFF2-40B4-BE49-F238E27FC236}">
              <a16:creationId xmlns:a16="http://schemas.microsoft.com/office/drawing/2014/main" xmlns="" id="{51478031-1C53-464E-9A78-68DBC6EB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4" y="66676"/>
          <a:ext cx="2600809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9"/>
  <sheetViews>
    <sheetView showGridLines="0" tabSelected="1" topLeftCell="D116" zoomScaleNormal="100" workbookViewId="0">
      <selection activeCell="Q139" sqref="Q139"/>
    </sheetView>
  </sheetViews>
  <sheetFormatPr defaultRowHeight="11.25" x14ac:dyDescent="0.2"/>
  <cols>
    <col min="1" max="1" width="11.28515625" style="1" hidden="1" customWidth="1"/>
    <col min="2" max="2" width="14.85546875" style="2" hidden="1" customWidth="1"/>
    <col min="3" max="3" width="61.7109375" style="31" customWidth="1"/>
    <col min="4" max="4" width="16.5703125" style="31" customWidth="1"/>
    <col min="5" max="5" width="23.28515625" style="31" customWidth="1"/>
    <col min="6" max="6" width="9.28515625" style="31" customWidth="1"/>
    <col min="7" max="9" width="9.28515625" style="32" customWidth="1"/>
    <col min="10" max="10" width="9.28515625" style="33" customWidth="1"/>
    <col min="11" max="11" width="9.28515625" style="116" customWidth="1"/>
    <col min="12" max="14" width="9.28515625" style="34" customWidth="1"/>
    <col min="15" max="15" width="9.42578125" style="34" customWidth="1"/>
    <col min="16" max="16" width="9.28515625" style="34" customWidth="1"/>
    <col min="17" max="17" width="9.28515625" style="33" customWidth="1"/>
    <col min="18" max="18" width="10.5703125" style="52" customWidth="1"/>
    <col min="19" max="16384" width="9.140625" style="3"/>
  </cols>
  <sheetData>
    <row r="1" spans="1:26" ht="15" customHeight="1" x14ac:dyDescent="0.2"/>
    <row r="2" spans="1:26" ht="15" customHeight="1" x14ac:dyDescent="0.35">
      <c r="C2" s="150" t="s">
        <v>262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1:26" ht="15" customHeight="1" x14ac:dyDescent="0.2"/>
    <row r="4" spans="1:26" ht="15" customHeight="1" x14ac:dyDescent="0.2"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</row>
    <row r="5" spans="1:26" ht="15" customHeight="1" x14ac:dyDescent="0.2"/>
    <row r="6" spans="1:26" ht="11.25" customHeight="1" x14ac:dyDescent="0.2">
      <c r="A6" s="151" t="s">
        <v>10</v>
      </c>
      <c r="B6" s="151" t="s">
        <v>11</v>
      </c>
      <c r="C6" s="143" t="s">
        <v>12</v>
      </c>
      <c r="D6" s="146" t="s">
        <v>79</v>
      </c>
      <c r="E6" s="143" t="s">
        <v>13</v>
      </c>
      <c r="F6" s="148" t="s">
        <v>2</v>
      </c>
      <c r="G6" s="148" t="s">
        <v>1</v>
      </c>
      <c r="H6" s="148" t="s">
        <v>42</v>
      </c>
      <c r="I6" s="148" t="s">
        <v>43</v>
      </c>
      <c r="J6" s="143" t="s">
        <v>44</v>
      </c>
      <c r="K6" s="143" t="s">
        <v>45</v>
      </c>
      <c r="L6" s="143" t="s">
        <v>46</v>
      </c>
      <c r="M6" s="143" t="s">
        <v>48</v>
      </c>
      <c r="N6" s="143" t="s">
        <v>49</v>
      </c>
      <c r="O6" s="143" t="s">
        <v>50</v>
      </c>
      <c r="P6" s="143" t="s">
        <v>51</v>
      </c>
      <c r="Q6" s="148" t="s">
        <v>52</v>
      </c>
      <c r="R6" s="148" t="s">
        <v>80</v>
      </c>
    </row>
    <row r="7" spans="1:26" s="4" customFormat="1" x14ac:dyDescent="0.2">
      <c r="A7" s="152"/>
      <c r="B7" s="152"/>
      <c r="C7" s="144"/>
      <c r="D7" s="147"/>
      <c r="E7" s="144"/>
      <c r="F7" s="149"/>
      <c r="G7" s="149"/>
      <c r="H7" s="149"/>
      <c r="I7" s="149"/>
      <c r="J7" s="144"/>
      <c r="K7" s="144"/>
      <c r="L7" s="144"/>
      <c r="M7" s="144"/>
      <c r="N7" s="144"/>
      <c r="O7" s="144"/>
      <c r="P7" s="144"/>
      <c r="Q7" s="149"/>
      <c r="R7" s="149"/>
    </row>
    <row r="8" spans="1:26" s="4" customFormat="1" ht="11.25" customHeight="1" x14ac:dyDescent="0.2">
      <c r="A8" s="145" t="s">
        <v>3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</row>
    <row r="9" spans="1:26" s="62" customFormat="1" ht="22.5" x14ac:dyDescent="0.2">
      <c r="A9" s="58"/>
      <c r="B9" s="58"/>
      <c r="C9" s="53" t="s">
        <v>83</v>
      </c>
      <c r="D9" s="79" t="s">
        <v>84</v>
      </c>
      <c r="E9" s="53" t="s">
        <v>85</v>
      </c>
      <c r="F9" s="77">
        <v>867.81</v>
      </c>
      <c r="G9" s="77">
        <v>867.81</v>
      </c>
      <c r="H9" s="77">
        <v>867.81</v>
      </c>
      <c r="I9" s="77">
        <v>867.81</v>
      </c>
      <c r="J9" s="77">
        <v>867.81</v>
      </c>
      <c r="K9" s="117">
        <v>867.81</v>
      </c>
      <c r="L9" s="77">
        <v>867.81</v>
      </c>
      <c r="M9" s="77">
        <v>867.81</v>
      </c>
      <c r="N9" s="77">
        <v>867.81</v>
      </c>
      <c r="O9" s="77">
        <v>867.81</v>
      </c>
      <c r="P9" s="77">
        <v>867.81</v>
      </c>
      <c r="Q9" s="77">
        <v>867.81</v>
      </c>
      <c r="R9" s="74">
        <f t="shared" ref="R9:R17" si="0">SUM(F9:Q9)</f>
        <v>10413.719999999996</v>
      </c>
      <c r="S9" s="60"/>
      <c r="T9" s="60"/>
      <c r="U9" s="60"/>
      <c r="V9" s="60"/>
      <c r="W9" s="60"/>
      <c r="X9" s="60"/>
      <c r="Y9" s="60"/>
      <c r="Z9" s="60"/>
    </row>
    <row r="10" spans="1:26" s="62" customFormat="1" ht="22.5" x14ac:dyDescent="0.2">
      <c r="A10" s="58"/>
      <c r="B10" s="58"/>
      <c r="C10" s="53" t="s">
        <v>248</v>
      </c>
      <c r="D10" s="79" t="s">
        <v>247</v>
      </c>
      <c r="E10" s="53" t="s">
        <v>85</v>
      </c>
      <c r="F10" s="77">
        <v>375.96</v>
      </c>
      <c r="G10" s="77">
        <v>375.96</v>
      </c>
      <c r="H10" s="77">
        <v>375.96</v>
      </c>
      <c r="I10" s="77">
        <f>293.25+82.71</f>
        <v>375.96</v>
      </c>
      <c r="J10" s="77">
        <f>293.25+82.71</f>
        <v>375.96</v>
      </c>
      <c r="K10" s="117">
        <v>375.96</v>
      </c>
      <c r="L10" s="77">
        <v>375.96</v>
      </c>
      <c r="M10" s="77">
        <v>375.96</v>
      </c>
      <c r="N10" s="77">
        <v>375.96</v>
      </c>
      <c r="O10" s="77">
        <v>388.48</v>
      </c>
      <c r="P10" s="77">
        <v>388.48</v>
      </c>
      <c r="Q10" s="77">
        <v>776.96</v>
      </c>
      <c r="R10" s="74">
        <f t="shared" si="0"/>
        <v>4937.5600000000004</v>
      </c>
      <c r="S10" s="60"/>
      <c r="T10" s="60"/>
      <c r="U10" s="60"/>
      <c r="V10" s="60"/>
      <c r="W10" s="60"/>
      <c r="X10" s="60"/>
      <c r="Y10" s="60"/>
      <c r="Z10" s="60"/>
    </row>
    <row r="11" spans="1:26" s="60" customFormat="1" ht="22.5" x14ac:dyDescent="0.2">
      <c r="A11" s="58" t="s">
        <v>17</v>
      </c>
      <c r="B11" s="58" t="s">
        <v>15</v>
      </c>
      <c r="C11" s="53" t="s">
        <v>86</v>
      </c>
      <c r="D11" s="79" t="s">
        <v>87</v>
      </c>
      <c r="E11" s="53" t="s">
        <v>88</v>
      </c>
      <c r="F11" s="40">
        <v>1938.66</v>
      </c>
      <c r="G11" s="40">
        <v>1938.66</v>
      </c>
      <c r="H11" s="40">
        <v>1938.66</v>
      </c>
      <c r="I11" s="40">
        <v>1938.66</v>
      </c>
      <c r="J11" s="40">
        <v>1938.66</v>
      </c>
      <c r="K11" s="118">
        <v>1938.66</v>
      </c>
      <c r="L11" s="40">
        <v>1938.66</v>
      </c>
      <c r="M11" s="40">
        <v>1938.66</v>
      </c>
      <c r="N11" s="40">
        <v>1938.66</v>
      </c>
      <c r="O11" s="40">
        <v>1938.66</v>
      </c>
      <c r="P11" s="40">
        <v>1938.66</v>
      </c>
      <c r="Q11" s="40">
        <v>3877.32</v>
      </c>
      <c r="R11" s="74">
        <f t="shared" si="0"/>
        <v>25202.58</v>
      </c>
    </row>
    <row r="12" spans="1:26" s="56" customFormat="1" ht="22.5" customHeight="1" x14ac:dyDescent="0.2">
      <c r="A12" s="69"/>
      <c r="B12" s="69"/>
      <c r="C12" s="53" t="s">
        <v>154</v>
      </c>
      <c r="D12" s="10" t="s">
        <v>155</v>
      </c>
      <c r="E12" s="59" t="s">
        <v>156</v>
      </c>
      <c r="F12" s="78">
        <v>0</v>
      </c>
      <c r="G12" s="78">
        <v>0</v>
      </c>
      <c r="H12" s="78">
        <v>1260</v>
      </c>
      <c r="I12" s="78">
        <v>0</v>
      </c>
      <c r="J12" s="78">
        <v>0</v>
      </c>
      <c r="K12" s="119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/>
      <c r="R12" s="74">
        <f t="shared" si="0"/>
        <v>1260</v>
      </c>
      <c r="S12" s="60"/>
      <c r="T12" s="60"/>
      <c r="U12" s="60"/>
      <c r="V12" s="60"/>
      <c r="W12" s="60"/>
      <c r="X12" s="60"/>
      <c r="Y12" s="60"/>
      <c r="Z12" s="60"/>
    </row>
    <row r="13" spans="1:26" s="56" customFormat="1" x14ac:dyDescent="0.2">
      <c r="A13" s="69"/>
      <c r="B13" s="69"/>
      <c r="C13" s="53" t="s">
        <v>195</v>
      </c>
      <c r="D13" s="10" t="s">
        <v>196</v>
      </c>
      <c r="E13" s="53" t="s">
        <v>197</v>
      </c>
      <c r="F13" s="78"/>
      <c r="G13" s="78"/>
      <c r="H13" s="78"/>
      <c r="I13" s="78"/>
      <c r="J13" s="78"/>
      <c r="K13" s="119"/>
      <c r="L13" s="78"/>
      <c r="M13" s="78">
        <v>0</v>
      </c>
      <c r="N13" s="78">
        <v>100</v>
      </c>
      <c r="O13" s="78">
        <v>0</v>
      </c>
      <c r="P13" s="78">
        <v>4999.8999999999996</v>
      </c>
      <c r="Q13" s="78">
        <v>0</v>
      </c>
      <c r="R13" s="74">
        <f t="shared" si="0"/>
        <v>5099.8999999999996</v>
      </c>
      <c r="S13" s="60"/>
      <c r="T13" s="60"/>
      <c r="U13" s="60"/>
      <c r="V13" s="60"/>
      <c r="W13" s="60"/>
      <c r="X13" s="60"/>
      <c r="Y13" s="60"/>
      <c r="Z13" s="60"/>
    </row>
    <row r="14" spans="1:26" s="56" customFormat="1" ht="78.75" x14ac:dyDescent="0.2">
      <c r="A14" s="69"/>
      <c r="B14" s="69"/>
      <c r="C14" s="53" t="s">
        <v>188</v>
      </c>
      <c r="D14" s="10" t="s">
        <v>189</v>
      </c>
      <c r="E14" s="67" t="s">
        <v>224</v>
      </c>
      <c r="F14" s="78">
        <v>27377</v>
      </c>
      <c r="G14" s="78">
        <v>27377</v>
      </c>
      <c r="H14" s="78">
        <v>27377</v>
      </c>
      <c r="I14" s="78">
        <v>27377</v>
      </c>
      <c r="J14" s="78">
        <v>27377</v>
      </c>
      <c r="K14" s="119">
        <v>27377</v>
      </c>
      <c r="L14" s="78">
        <v>27377</v>
      </c>
      <c r="M14" s="78">
        <v>27377</v>
      </c>
      <c r="N14" s="78">
        <v>27377</v>
      </c>
      <c r="O14" s="78">
        <v>27377</v>
      </c>
      <c r="P14" s="78">
        <v>27377</v>
      </c>
      <c r="Q14" s="78">
        <v>54754</v>
      </c>
      <c r="R14" s="74">
        <f t="shared" si="0"/>
        <v>355901</v>
      </c>
      <c r="S14" s="60"/>
      <c r="T14" s="60"/>
      <c r="U14" s="60"/>
      <c r="V14" s="60"/>
      <c r="W14" s="60"/>
      <c r="X14" s="60"/>
      <c r="Y14" s="60"/>
      <c r="Z14" s="60"/>
    </row>
    <row r="15" spans="1:26" s="56" customFormat="1" x14ac:dyDescent="0.2">
      <c r="A15" s="69"/>
      <c r="B15" s="69"/>
      <c r="C15" s="53" t="s">
        <v>204</v>
      </c>
      <c r="D15" s="10" t="s">
        <v>206</v>
      </c>
      <c r="E15" s="68" t="s">
        <v>205</v>
      </c>
      <c r="F15" s="78">
        <v>885.06</v>
      </c>
      <c r="G15" s="78">
        <v>885.06</v>
      </c>
      <c r="H15" s="78">
        <v>885.06</v>
      </c>
      <c r="I15" s="78">
        <v>885.06</v>
      </c>
      <c r="J15" s="78">
        <v>885.06</v>
      </c>
      <c r="K15" s="119">
        <v>885.06</v>
      </c>
      <c r="L15" s="78">
        <v>885.06</v>
      </c>
      <c r="M15" s="78">
        <v>885.06</v>
      </c>
      <c r="N15" s="78">
        <v>885.06</v>
      </c>
      <c r="O15" s="78">
        <v>885.06</v>
      </c>
      <c r="P15" s="78">
        <v>930.95</v>
      </c>
      <c r="Q15" s="78">
        <v>1861.9</v>
      </c>
      <c r="R15" s="74">
        <f t="shared" si="0"/>
        <v>11643.449999999997</v>
      </c>
      <c r="S15" s="60"/>
      <c r="T15" s="60"/>
      <c r="U15" s="60"/>
      <c r="V15" s="60"/>
      <c r="W15" s="60"/>
      <c r="X15" s="60"/>
      <c r="Y15" s="60"/>
      <c r="Z15" s="60"/>
    </row>
    <row r="16" spans="1:26" s="56" customFormat="1" ht="22.5" customHeight="1" x14ac:dyDescent="0.2">
      <c r="A16" s="69"/>
      <c r="B16" s="69"/>
      <c r="C16" s="53" t="s">
        <v>213</v>
      </c>
      <c r="D16" s="10" t="s">
        <v>214</v>
      </c>
      <c r="E16" s="68" t="s">
        <v>205</v>
      </c>
      <c r="F16" s="78">
        <v>850</v>
      </c>
      <c r="G16" s="78">
        <v>850</v>
      </c>
      <c r="H16" s="78">
        <v>850</v>
      </c>
      <c r="I16" s="78">
        <v>850</v>
      </c>
      <c r="J16" s="78">
        <v>850</v>
      </c>
      <c r="K16" s="119">
        <v>850</v>
      </c>
      <c r="L16" s="78">
        <v>850</v>
      </c>
      <c r="M16" s="78">
        <v>850</v>
      </c>
      <c r="N16" s="78">
        <v>850</v>
      </c>
      <c r="O16" s="78">
        <v>850</v>
      </c>
      <c r="P16" s="78">
        <v>850</v>
      </c>
      <c r="Q16" s="78">
        <v>1700</v>
      </c>
      <c r="R16" s="74">
        <f t="shared" si="0"/>
        <v>11050</v>
      </c>
      <c r="S16" s="60"/>
      <c r="T16" s="60"/>
      <c r="U16" s="60"/>
      <c r="V16" s="60"/>
      <c r="W16" s="60"/>
      <c r="X16" s="60"/>
      <c r="Y16" s="60"/>
      <c r="Z16" s="60"/>
    </row>
    <row r="17" spans="1:18" x14ac:dyDescent="0.2">
      <c r="A17" s="92"/>
      <c r="B17" s="93"/>
      <c r="C17" s="17" t="s">
        <v>0</v>
      </c>
      <c r="D17" s="18"/>
      <c r="E17" s="17"/>
      <c r="F17" s="19">
        <f t="shared" ref="F17:Q17" si="1">SUM(F9:F16)</f>
        <v>32294.49</v>
      </c>
      <c r="G17" s="19">
        <f t="shared" si="1"/>
        <v>32294.49</v>
      </c>
      <c r="H17" s="19">
        <f t="shared" si="1"/>
        <v>33554.490000000005</v>
      </c>
      <c r="I17" s="19">
        <f t="shared" si="1"/>
        <v>32294.49</v>
      </c>
      <c r="J17" s="19">
        <f t="shared" si="1"/>
        <v>32294.49</v>
      </c>
      <c r="K17" s="19">
        <f t="shared" si="1"/>
        <v>32294.49</v>
      </c>
      <c r="L17" s="19">
        <f t="shared" si="1"/>
        <v>32294.49</v>
      </c>
      <c r="M17" s="19">
        <f t="shared" si="1"/>
        <v>32294.49</v>
      </c>
      <c r="N17" s="19">
        <f t="shared" si="1"/>
        <v>32394.49</v>
      </c>
      <c r="O17" s="19">
        <f t="shared" si="1"/>
        <v>32307.010000000002</v>
      </c>
      <c r="P17" s="19">
        <f t="shared" si="1"/>
        <v>37352.799999999996</v>
      </c>
      <c r="Q17" s="19">
        <f t="shared" si="1"/>
        <v>63837.99</v>
      </c>
      <c r="R17" s="22">
        <f t="shared" si="0"/>
        <v>425508.20999999996</v>
      </c>
    </row>
    <row r="18" spans="1:18" s="107" customFormat="1" x14ac:dyDescent="0.2">
      <c r="A18" s="47"/>
      <c r="B18" s="45"/>
      <c r="C18" s="45"/>
      <c r="D18" s="45"/>
      <c r="E18" s="45"/>
      <c r="F18" s="46"/>
      <c r="G18" s="46"/>
      <c r="H18" s="46"/>
      <c r="I18" s="46"/>
      <c r="J18" s="46"/>
      <c r="K18" s="120"/>
      <c r="L18" s="46"/>
      <c r="M18" s="46"/>
      <c r="N18" s="46"/>
      <c r="O18" s="46"/>
      <c r="P18" s="46"/>
      <c r="Q18" s="46"/>
      <c r="R18" s="46"/>
    </row>
    <row r="19" spans="1:18" x14ac:dyDescent="0.2">
      <c r="A19" s="145" t="s">
        <v>25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</row>
    <row r="20" spans="1:18" s="89" customFormat="1" ht="22.5" customHeight="1" x14ac:dyDescent="0.2">
      <c r="A20" s="54" t="s">
        <v>39</v>
      </c>
      <c r="B20" s="54" t="s">
        <v>15</v>
      </c>
      <c r="C20" s="53" t="s">
        <v>89</v>
      </c>
      <c r="D20" s="10" t="s">
        <v>109</v>
      </c>
      <c r="E20" s="15" t="s">
        <v>130</v>
      </c>
      <c r="F20" s="7">
        <v>2935.2</v>
      </c>
      <c r="G20" s="7">
        <v>2962.7</v>
      </c>
      <c r="H20" s="7">
        <v>4769</v>
      </c>
      <c r="I20" s="8">
        <v>2935.2</v>
      </c>
      <c r="J20" s="9">
        <v>2935.2</v>
      </c>
      <c r="K20" s="121">
        <v>2935.2</v>
      </c>
      <c r="L20" s="9">
        <v>3851.4</v>
      </c>
      <c r="M20" s="9">
        <v>3724</v>
      </c>
      <c r="N20" s="9">
        <v>2201.4</v>
      </c>
      <c r="O20" s="9">
        <v>2201.4</v>
      </c>
      <c r="P20" s="9">
        <v>2935.2</v>
      </c>
      <c r="Q20" s="8">
        <v>2935.2</v>
      </c>
      <c r="R20" s="50">
        <f t="shared" ref="R20:R46" si="2">SUM(F20:Q20)</f>
        <v>37321.1</v>
      </c>
    </row>
    <row r="21" spans="1:18" s="89" customFormat="1" ht="22.5" customHeight="1" x14ac:dyDescent="0.2">
      <c r="A21" s="54"/>
      <c r="B21" s="54"/>
      <c r="C21" s="53" t="s">
        <v>279</v>
      </c>
      <c r="D21" s="10" t="s">
        <v>280</v>
      </c>
      <c r="E21" s="82" t="s">
        <v>144</v>
      </c>
      <c r="F21" s="7">
        <v>0</v>
      </c>
      <c r="G21" s="7">
        <v>0</v>
      </c>
      <c r="H21" s="7">
        <v>0</v>
      </c>
      <c r="I21" s="8">
        <v>0</v>
      </c>
      <c r="J21" s="9">
        <v>0</v>
      </c>
      <c r="K21" s="121">
        <v>14780.62</v>
      </c>
      <c r="L21" s="9">
        <v>14974.26</v>
      </c>
      <c r="M21" s="9">
        <v>14582.59</v>
      </c>
      <c r="N21" s="9">
        <v>15964.38</v>
      </c>
      <c r="O21" s="9">
        <v>14650.42</v>
      </c>
      <c r="P21" s="9">
        <v>16054.87</v>
      </c>
      <c r="Q21" s="8">
        <v>14572.81</v>
      </c>
      <c r="R21" s="50">
        <f t="shared" si="2"/>
        <v>105579.95</v>
      </c>
    </row>
    <row r="22" spans="1:18" s="89" customFormat="1" ht="22.5" customHeight="1" x14ac:dyDescent="0.2">
      <c r="A22" s="54"/>
      <c r="B22" s="54"/>
      <c r="C22" s="53" t="s">
        <v>166</v>
      </c>
      <c r="D22" s="80" t="s">
        <v>172</v>
      </c>
      <c r="E22" s="81" t="s">
        <v>136</v>
      </c>
      <c r="F22" s="7">
        <v>3511.2</v>
      </c>
      <c r="G22" s="7">
        <v>3401.2</v>
      </c>
      <c r="H22" s="7">
        <v>3437.87</v>
      </c>
      <c r="I22" s="8">
        <v>3511.2</v>
      </c>
      <c r="J22" s="9">
        <v>3401.2</v>
      </c>
      <c r="K22" s="121">
        <v>5816.8</v>
      </c>
      <c r="L22" s="9">
        <v>9385.2000000000007</v>
      </c>
      <c r="M22" s="9">
        <v>7299.6</v>
      </c>
      <c r="N22" s="9">
        <v>10501.33</v>
      </c>
      <c r="O22" s="9">
        <v>9385.2000000000007</v>
      </c>
      <c r="P22" s="9">
        <v>10428</v>
      </c>
      <c r="Q22" s="8">
        <v>7299.6</v>
      </c>
      <c r="R22" s="50">
        <f t="shared" si="2"/>
        <v>77378.400000000009</v>
      </c>
    </row>
    <row r="23" spans="1:18" s="89" customFormat="1" ht="22.5" customHeight="1" x14ac:dyDescent="0.2">
      <c r="A23" s="54" t="s">
        <v>26</v>
      </c>
      <c r="B23" s="54" t="s">
        <v>15</v>
      </c>
      <c r="C23" s="53" t="s">
        <v>90</v>
      </c>
      <c r="D23" s="10" t="s">
        <v>110</v>
      </c>
      <c r="E23" s="15" t="s">
        <v>132</v>
      </c>
      <c r="F23" s="7">
        <v>1849.2</v>
      </c>
      <c r="G23" s="7">
        <v>1860.6</v>
      </c>
      <c r="H23" s="7">
        <v>2700.6</v>
      </c>
      <c r="I23" s="8">
        <v>1876.7</v>
      </c>
      <c r="J23" s="9">
        <v>1860.6</v>
      </c>
      <c r="K23" s="121">
        <v>2300.6</v>
      </c>
      <c r="L23" s="9">
        <v>1910.6</v>
      </c>
      <c r="M23" s="9">
        <v>1849.2</v>
      </c>
      <c r="N23" s="9">
        <v>2710.6</v>
      </c>
      <c r="O23" s="9">
        <v>1860.6</v>
      </c>
      <c r="P23" s="9">
        <v>1860.6</v>
      </c>
      <c r="Q23" s="8">
        <v>2260.6</v>
      </c>
      <c r="R23" s="50">
        <f t="shared" si="2"/>
        <v>24900.499999999996</v>
      </c>
    </row>
    <row r="24" spans="1:18" s="89" customFormat="1" ht="22.5" customHeight="1" x14ac:dyDescent="0.2">
      <c r="A24" s="54"/>
      <c r="B24" s="54"/>
      <c r="C24" s="53" t="s">
        <v>268</v>
      </c>
      <c r="D24" s="10" t="s">
        <v>267</v>
      </c>
      <c r="E24" s="15" t="s">
        <v>129</v>
      </c>
      <c r="F24" s="7"/>
      <c r="G24" s="7"/>
      <c r="H24" s="7"/>
      <c r="I24" s="8">
        <v>2204.4</v>
      </c>
      <c r="J24" s="9">
        <v>0</v>
      </c>
      <c r="K24" s="121">
        <v>1102.2</v>
      </c>
      <c r="L24" s="9">
        <v>3704.4</v>
      </c>
      <c r="M24" s="9">
        <v>4056.6</v>
      </c>
      <c r="N24" s="9">
        <v>4056.6</v>
      </c>
      <c r="O24" s="9">
        <v>1102.2</v>
      </c>
      <c r="P24" s="9">
        <v>5556.6</v>
      </c>
      <c r="Q24" s="8"/>
      <c r="R24" s="50">
        <f t="shared" si="2"/>
        <v>21783</v>
      </c>
    </row>
    <row r="25" spans="1:18" s="89" customFormat="1" x14ac:dyDescent="0.2">
      <c r="A25" s="66"/>
      <c r="B25" s="66"/>
      <c r="C25" s="53" t="s">
        <v>171</v>
      </c>
      <c r="D25" s="10" t="s">
        <v>158</v>
      </c>
      <c r="E25" s="82" t="s">
        <v>141</v>
      </c>
      <c r="F25" s="7">
        <v>4884.5</v>
      </c>
      <c r="G25" s="7">
        <v>4815.6000000000004</v>
      </c>
      <c r="H25" s="7">
        <v>4035.6</v>
      </c>
      <c r="I25" s="8">
        <v>4295.6000000000004</v>
      </c>
      <c r="J25" s="9">
        <v>4295.6000000000004</v>
      </c>
      <c r="K25" s="121">
        <v>3775.6</v>
      </c>
      <c r="L25" s="9">
        <v>4815.6000000000004</v>
      </c>
      <c r="M25" s="9">
        <v>4815.6000000000004</v>
      </c>
      <c r="N25" s="9">
        <v>4812</v>
      </c>
      <c r="O25" s="9">
        <v>4352</v>
      </c>
      <c r="P25" s="9">
        <v>3745.6</v>
      </c>
      <c r="Q25" s="8">
        <v>4524.5</v>
      </c>
      <c r="R25" s="50">
        <f t="shared" si="2"/>
        <v>53167.799999999996</v>
      </c>
    </row>
    <row r="26" spans="1:18" s="89" customFormat="1" x14ac:dyDescent="0.2">
      <c r="A26" s="66"/>
      <c r="B26" s="66"/>
      <c r="C26" s="53" t="s">
        <v>277</v>
      </c>
      <c r="D26" s="10" t="s">
        <v>278</v>
      </c>
      <c r="E26" s="15" t="s">
        <v>133</v>
      </c>
      <c r="F26" s="7"/>
      <c r="G26" s="7"/>
      <c r="H26" s="7"/>
      <c r="I26" s="8"/>
      <c r="J26" s="9"/>
      <c r="K26" s="121">
        <v>2002.8</v>
      </c>
      <c r="L26" s="9">
        <v>2002.8</v>
      </c>
      <c r="M26" s="9">
        <v>2002.8</v>
      </c>
      <c r="N26" s="9">
        <v>2002.8</v>
      </c>
      <c r="O26" s="9">
        <v>1001.4</v>
      </c>
      <c r="P26" s="9">
        <v>2002.8</v>
      </c>
      <c r="Q26" s="8">
        <v>2002.8</v>
      </c>
      <c r="R26" s="50">
        <f t="shared" si="2"/>
        <v>13018.199999999999</v>
      </c>
    </row>
    <row r="27" spans="1:18" s="89" customFormat="1" ht="22.5" customHeight="1" x14ac:dyDescent="0.2">
      <c r="A27" s="54"/>
      <c r="B27" s="54"/>
      <c r="C27" s="53" t="s">
        <v>167</v>
      </c>
      <c r="D27" s="80" t="s">
        <v>173</v>
      </c>
      <c r="E27" s="82" t="s">
        <v>142</v>
      </c>
      <c r="F27" s="7">
        <v>82637.94</v>
      </c>
      <c r="G27" s="7">
        <v>86096.41</v>
      </c>
      <c r="H27" s="7">
        <v>80807.759999999995</v>
      </c>
      <c r="I27" s="8">
        <v>84845.92</v>
      </c>
      <c r="J27" s="9">
        <v>89894.5</v>
      </c>
      <c r="K27" s="121">
        <v>78158.7</v>
      </c>
      <c r="L27" s="9">
        <v>81969.460000000006</v>
      </c>
      <c r="M27" s="9">
        <v>80415.77</v>
      </c>
      <c r="N27" s="9">
        <v>80513.33</v>
      </c>
      <c r="O27" s="9">
        <v>117021.48</v>
      </c>
      <c r="P27" s="9">
        <v>102616.47</v>
      </c>
      <c r="Q27" s="8">
        <v>31225.26</v>
      </c>
      <c r="R27" s="50">
        <f t="shared" si="2"/>
        <v>996202.99999999988</v>
      </c>
    </row>
    <row r="28" spans="1:18" s="89" customFormat="1" ht="22.5" customHeight="1" x14ac:dyDescent="0.2">
      <c r="A28" s="54"/>
      <c r="B28" s="54"/>
      <c r="C28" s="53" t="s">
        <v>281</v>
      </c>
      <c r="D28" s="80" t="s">
        <v>282</v>
      </c>
      <c r="E28" s="15" t="s">
        <v>129</v>
      </c>
      <c r="F28" s="7"/>
      <c r="G28" s="7"/>
      <c r="H28" s="7"/>
      <c r="I28" s="8"/>
      <c r="J28" s="9"/>
      <c r="K28" s="121"/>
      <c r="L28" s="9"/>
      <c r="M28" s="9">
        <v>4812.53</v>
      </c>
      <c r="N28" s="9">
        <v>6185.87</v>
      </c>
      <c r="O28" s="9">
        <v>5587.33</v>
      </c>
      <c r="P28" s="9">
        <v>4625.87</v>
      </c>
      <c r="Q28" s="8">
        <v>4715.87</v>
      </c>
      <c r="R28" s="50">
        <f t="shared" si="2"/>
        <v>25927.469999999998</v>
      </c>
    </row>
    <row r="29" spans="1:18" s="89" customFormat="1" ht="17.25" customHeight="1" x14ac:dyDescent="0.2">
      <c r="A29" s="54" t="s">
        <v>27</v>
      </c>
      <c r="B29" s="54" t="s">
        <v>28</v>
      </c>
      <c r="C29" s="53" t="s">
        <v>91</v>
      </c>
      <c r="D29" s="10" t="s">
        <v>111</v>
      </c>
      <c r="E29" s="15" t="s">
        <v>129</v>
      </c>
      <c r="F29" s="7">
        <v>2614.4</v>
      </c>
      <c r="G29" s="7">
        <v>3944.4</v>
      </c>
      <c r="H29" s="7">
        <v>7633.6</v>
      </c>
      <c r="I29" s="8">
        <v>6883.6</v>
      </c>
      <c r="J29" s="9">
        <v>8311.33</v>
      </c>
      <c r="K29" s="121">
        <v>3757.73</v>
      </c>
      <c r="L29" s="9">
        <v>6727.33</v>
      </c>
      <c r="M29" s="9">
        <v>0</v>
      </c>
      <c r="N29" s="9">
        <v>0</v>
      </c>
      <c r="O29" s="9">
        <v>0</v>
      </c>
      <c r="P29" s="9">
        <v>0</v>
      </c>
      <c r="Q29" s="8">
        <v>0</v>
      </c>
      <c r="R29" s="50">
        <f t="shared" si="2"/>
        <v>39872.390000000007</v>
      </c>
    </row>
    <row r="30" spans="1:18" s="89" customFormat="1" x14ac:dyDescent="0.2">
      <c r="A30" s="54"/>
      <c r="B30" s="54"/>
      <c r="C30" s="53" t="s">
        <v>252</v>
      </c>
      <c r="D30" s="10" t="s">
        <v>227</v>
      </c>
      <c r="E30" s="15" t="s">
        <v>129</v>
      </c>
      <c r="F30" s="7">
        <v>7131.2</v>
      </c>
      <c r="G30" s="7">
        <v>2087.5300000000002</v>
      </c>
      <c r="H30" s="7">
        <v>4101.7299999999996</v>
      </c>
      <c r="I30" s="8">
        <v>2685.6</v>
      </c>
      <c r="J30" s="9">
        <v>2685.6</v>
      </c>
      <c r="K30" s="121">
        <v>3357</v>
      </c>
      <c r="L30" s="9">
        <v>2685.6</v>
      </c>
      <c r="M30" s="9">
        <v>2685.6</v>
      </c>
      <c r="N30" s="9">
        <v>2685.6</v>
      </c>
      <c r="O30" s="9">
        <v>2014.2</v>
      </c>
      <c r="P30" s="9">
        <v>2674.2</v>
      </c>
      <c r="Q30" s="8">
        <v>2685.6</v>
      </c>
      <c r="R30" s="50">
        <f t="shared" si="2"/>
        <v>37479.459999999992</v>
      </c>
    </row>
    <row r="31" spans="1:18" s="89" customFormat="1" x14ac:dyDescent="0.2">
      <c r="A31" s="54"/>
      <c r="B31" s="54"/>
      <c r="C31" s="53" t="s">
        <v>168</v>
      </c>
      <c r="D31" s="80" t="s">
        <v>174</v>
      </c>
      <c r="E31" s="81" t="s">
        <v>137</v>
      </c>
      <c r="F31" s="7">
        <v>4084.1</v>
      </c>
      <c r="G31" s="7">
        <v>3884.1</v>
      </c>
      <c r="H31" s="7">
        <v>4056.6</v>
      </c>
      <c r="I31" s="8">
        <v>3956.6</v>
      </c>
      <c r="J31" s="9">
        <v>0</v>
      </c>
      <c r="K31" s="121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8">
        <v>0</v>
      </c>
      <c r="R31" s="50">
        <f>SUM(F31:Q31)</f>
        <v>15981.4</v>
      </c>
    </row>
    <row r="32" spans="1:18" s="89" customFormat="1" x14ac:dyDescent="0.2">
      <c r="A32" s="54"/>
      <c r="B32" s="54"/>
      <c r="C32" s="53" t="s">
        <v>249</v>
      </c>
      <c r="D32" s="10" t="s">
        <v>112</v>
      </c>
      <c r="E32" s="15" t="s">
        <v>133</v>
      </c>
      <c r="F32" s="7">
        <v>1485</v>
      </c>
      <c r="G32" s="7">
        <v>3015</v>
      </c>
      <c r="H32" s="7">
        <v>2315</v>
      </c>
      <c r="I32" s="8">
        <v>1890</v>
      </c>
      <c r="J32" s="9">
        <v>2180</v>
      </c>
      <c r="K32" s="121">
        <v>1645</v>
      </c>
      <c r="L32" s="9">
        <v>2120</v>
      </c>
      <c r="M32" s="9">
        <v>1855</v>
      </c>
      <c r="N32" s="9">
        <v>2000</v>
      </c>
      <c r="O32" s="9">
        <v>1800</v>
      </c>
      <c r="P32" s="9">
        <v>1805</v>
      </c>
      <c r="Q32" s="8">
        <v>2570</v>
      </c>
      <c r="R32" s="50">
        <f t="shared" si="2"/>
        <v>24680</v>
      </c>
    </row>
    <row r="33" spans="1:20" s="89" customFormat="1" x14ac:dyDescent="0.2">
      <c r="A33" s="54"/>
      <c r="B33" s="54"/>
      <c r="C33" s="53" t="s">
        <v>92</v>
      </c>
      <c r="D33" s="10" t="s">
        <v>113</v>
      </c>
      <c r="E33" s="15" t="s">
        <v>135</v>
      </c>
      <c r="F33" s="7">
        <v>7582.6</v>
      </c>
      <c r="G33" s="7">
        <v>10396.799999999999</v>
      </c>
      <c r="H33" s="7">
        <v>7932.6</v>
      </c>
      <c r="I33" s="8">
        <v>9502.9</v>
      </c>
      <c r="J33" s="9">
        <v>10585.4</v>
      </c>
      <c r="K33" s="121">
        <v>12561</v>
      </c>
      <c r="L33" s="9">
        <v>11644.6</v>
      </c>
      <c r="M33" s="9">
        <v>11811</v>
      </c>
      <c r="N33" s="9">
        <v>12122.4</v>
      </c>
      <c r="O33" s="9">
        <v>12522.4</v>
      </c>
      <c r="P33" s="9">
        <v>13393.8</v>
      </c>
      <c r="Q33" s="8">
        <v>13142.4</v>
      </c>
      <c r="R33" s="50">
        <f t="shared" si="2"/>
        <v>133197.9</v>
      </c>
    </row>
    <row r="34" spans="1:20" s="89" customFormat="1" x14ac:dyDescent="0.2">
      <c r="A34" s="54" t="s">
        <v>32</v>
      </c>
      <c r="B34" s="54" t="s">
        <v>15</v>
      </c>
      <c r="C34" s="53" t="s">
        <v>93</v>
      </c>
      <c r="D34" s="10" t="s">
        <v>114</v>
      </c>
      <c r="E34" s="15" t="s">
        <v>133</v>
      </c>
      <c r="F34" s="7">
        <v>8920</v>
      </c>
      <c r="G34" s="7">
        <v>9520</v>
      </c>
      <c r="H34" s="7">
        <v>9400</v>
      </c>
      <c r="I34" s="8">
        <v>9160</v>
      </c>
      <c r="J34" s="9">
        <v>9220</v>
      </c>
      <c r="K34" s="121">
        <v>9095</v>
      </c>
      <c r="L34" s="9">
        <v>9340</v>
      </c>
      <c r="M34" s="9">
        <v>9520</v>
      </c>
      <c r="N34" s="9">
        <v>9007.5</v>
      </c>
      <c r="O34" s="9">
        <v>9607.5</v>
      </c>
      <c r="P34" s="9">
        <v>9460</v>
      </c>
      <c r="Q34" s="8">
        <v>9335</v>
      </c>
      <c r="R34" s="50">
        <f t="shared" si="2"/>
        <v>111585</v>
      </c>
    </row>
    <row r="35" spans="1:20" s="89" customFormat="1" ht="22.5" customHeight="1" x14ac:dyDescent="0.2">
      <c r="A35" s="54" t="s">
        <v>33</v>
      </c>
      <c r="B35" s="54" t="s">
        <v>15</v>
      </c>
      <c r="C35" s="53" t="s">
        <v>94</v>
      </c>
      <c r="D35" s="10" t="s">
        <v>115</v>
      </c>
      <c r="E35" s="15" t="s">
        <v>137</v>
      </c>
      <c r="F35" s="7">
        <v>7029.8</v>
      </c>
      <c r="G35" s="7">
        <v>7518.4</v>
      </c>
      <c r="H35" s="7">
        <v>6978.4</v>
      </c>
      <c r="I35" s="8">
        <v>6518.4</v>
      </c>
      <c r="J35" s="9">
        <v>6868.4</v>
      </c>
      <c r="K35" s="121">
        <v>6915.07</v>
      </c>
      <c r="L35" s="9">
        <v>6548.4</v>
      </c>
      <c r="M35" s="9">
        <v>6948.4</v>
      </c>
      <c r="N35" s="9">
        <v>7349.8</v>
      </c>
      <c r="O35" s="9">
        <v>6748.4</v>
      </c>
      <c r="P35" s="9">
        <v>5647</v>
      </c>
      <c r="Q35" s="8">
        <v>6097</v>
      </c>
      <c r="R35" s="50">
        <f t="shared" si="2"/>
        <v>81167.47</v>
      </c>
      <c r="T35" s="90"/>
    </row>
    <row r="36" spans="1:20" s="89" customFormat="1" ht="22.5" customHeight="1" x14ac:dyDescent="0.2">
      <c r="A36" s="54" t="s">
        <v>34</v>
      </c>
      <c r="B36" s="54" t="s">
        <v>15</v>
      </c>
      <c r="C36" s="53" t="s">
        <v>95</v>
      </c>
      <c r="D36" s="10" t="s">
        <v>116</v>
      </c>
      <c r="E36" s="15" t="s">
        <v>139</v>
      </c>
      <c r="F36" s="7">
        <v>17950.3</v>
      </c>
      <c r="G36" s="7">
        <v>20266.099999999999</v>
      </c>
      <c r="H36" s="7">
        <v>16621.2</v>
      </c>
      <c r="I36" s="7">
        <v>15728.7</v>
      </c>
      <c r="J36" s="7">
        <v>15560.4</v>
      </c>
      <c r="K36" s="122">
        <v>16291.2</v>
      </c>
      <c r="L36" s="7">
        <v>18227.8</v>
      </c>
      <c r="M36" s="7">
        <v>16612</v>
      </c>
      <c r="N36" s="7">
        <v>16561.2</v>
      </c>
      <c r="O36" s="7">
        <v>14960.4</v>
      </c>
      <c r="P36" s="7">
        <v>21522.799999999999</v>
      </c>
      <c r="Q36" s="7">
        <v>21685.200000000001</v>
      </c>
      <c r="R36" s="50">
        <f t="shared" si="2"/>
        <v>211987.3</v>
      </c>
    </row>
    <row r="37" spans="1:20" s="89" customFormat="1" ht="22.5" customHeight="1" x14ac:dyDescent="0.2">
      <c r="A37" s="54"/>
      <c r="B37" s="54"/>
      <c r="C37" s="53" t="s">
        <v>169</v>
      </c>
      <c r="D37" s="80" t="s">
        <v>175</v>
      </c>
      <c r="E37" s="81" t="s">
        <v>134</v>
      </c>
      <c r="F37" s="7">
        <v>15560</v>
      </c>
      <c r="G37" s="7">
        <v>11432</v>
      </c>
      <c r="H37" s="7">
        <v>15426</v>
      </c>
      <c r="I37" s="7">
        <v>12736</v>
      </c>
      <c r="J37" s="7">
        <v>14426</v>
      </c>
      <c r="K37" s="122">
        <v>15026</v>
      </c>
      <c r="L37" s="7">
        <v>15186</v>
      </c>
      <c r="M37" s="7">
        <v>14760</v>
      </c>
      <c r="N37" s="7">
        <v>15262</v>
      </c>
      <c r="O37" s="7">
        <v>14886</v>
      </c>
      <c r="P37" s="7">
        <v>14766</v>
      </c>
      <c r="Q37" s="7">
        <v>13852</v>
      </c>
      <c r="R37" s="50">
        <f t="shared" si="2"/>
        <v>173318</v>
      </c>
    </row>
    <row r="38" spans="1:20" s="89" customFormat="1" ht="22.5" customHeight="1" x14ac:dyDescent="0.2">
      <c r="A38" s="54"/>
      <c r="B38" s="54"/>
      <c r="C38" s="53" t="s">
        <v>235</v>
      </c>
      <c r="D38" s="80" t="s">
        <v>236</v>
      </c>
      <c r="E38" s="81" t="s">
        <v>146</v>
      </c>
      <c r="F38" s="7">
        <v>3893.1</v>
      </c>
      <c r="G38" s="7">
        <v>3780.6</v>
      </c>
      <c r="H38" s="7">
        <v>3779.2</v>
      </c>
      <c r="I38" s="7">
        <v>3650.6</v>
      </c>
      <c r="J38" s="7">
        <v>3623.1</v>
      </c>
      <c r="K38" s="122">
        <v>3208.1</v>
      </c>
      <c r="L38" s="7">
        <v>3045.6</v>
      </c>
      <c r="M38" s="7">
        <v>3343.1</v>
      </c>
      <c r="N38" s="7">
        <v>3045.6</v>
      </c>
      <c r="O38" s="7">
        <v>2235.6</v>
      </c>
      <c r="P38" s="7">
        <v>4675.6000000000004</v>
      </c>
      <c r="Q38" s="7">
        <v>3890.6</v>
      </c>
      <c r="R38" s="50">
        <f t="shared" si="2"/>
        <v>42170.799999999988</v>
      </c>
    </row>
    <row r="39" spans="1:20" s="89" customFormat="1" x14ac:dyDescent="0.2">
      <c r="A39" s="66"/>
      <c r="B39" s="66"/>
      <c r="C39" s="53" t="s">
        <v>96</v>
      </c>
      <c r="D39" s="10" t="s">
        <v>117</v>
      </c>
      <c r="E39" s="82" t="s">
        <v>141</v>
      </c>
      <c r="F39" s="7">
        <v>1732.8</v>
      </c>
      <c r="G39" s="7">
        <v>1492.8</v>
      </c>
      <c r="H39" s="7">
        <v>1732.8</v>
      </c>
      <c r="I39" s="8">
        <v>1792.8</v>
      </c>
      <c r="J39" s="9">
        <v>1732.8</v>
      </c>
      <c r="K39" s="121">
        <v>1792.8</v>
      </c>
      <c r="L39" s="9">
        <v>1612.8</v>
      </c>
      <c r="M39" s="9">
        <v>1372.8</v>
      </c>
      <c r="N39" s="9">
        <v>1672.8</v>
      </c>
      <c r="O39" s="9">
        <v>1852.8</v>
      </c>
      <c r="P39" s="9">
        <v>1492.8</v>
      </c>
      <c r="Q39" s="8">
        <v>1492.8</v>
      </c>
      <c r="R39" s="50">
        <f t="shared" si="2"/>
        <v>19773.599999999995</v>
      </c>
    </row>
    <row r="40" spans="1:20" s="89" customFormat="1" ht="22.5" customHeight="1" x14ac:dyDescent="0.2">
      <c r="A40" s="54" t="s">
        <v>35</v>
      </c>
      <c r="B40" s="54" t="s">
        <v>31</v>
      </c>
      <c r="C40" s="53" t="s">
        <v>97</v>
      </c>
      <c r="D40" s="10" t="s">
        <v>118</v>
      </c>
      <c r="E40" s="82" t="s">
        <v>141</v>
      </c>
      <c r="F40" s="7">
        <v>17262.599999999999</v>
      </c>
      <c r="G40" s="7">
        <v>19415.400000000001</v>
      </c>
      <c r="H40" s="7">
        <v>18830.400000000001</v>
      </c>
      <c r="I40" s="8">
        <v>19434</v>
      </c>
      <c r="J40" s="9">
        <v>19541.8</v>
      </c>
      <c r="K40" s="121">
        <v>18936.8</v>
      </c>
      <c r="L40" s="9">
        <v>19474</v>
      </c>
      <c r="M40" s="9">
        <v>20641.8</v>
      </c>
      <c r="N40" s="9">
        <v>20556.8</v>
      </c>
      <c r="O40" s="9">
        <v>20585.400000000001</v>
      </c>
      <c r="P40" s="9">
        <v>21589.599999999999</v>
      </c>
      <c r="Q40" s="8">
        <v>20948.2</v>
      </c>
      <c r="R40" s="50">
        <f t="shared" si="2"/>
        <v>237216.8</v>
      </c>
    </row>
    <row r="41" spans="1:20" s="89" customFormat="1" ht="22.5" customHeight="1" x14ac:dyDescent="0.2">
      <c r="A41" s="54"/>
      <c r="B41" s="54"/>
      <c r="C41" s="53" t="s">
        <v>98</v>
      </c>
      <c r="D41" s="10" t="s">
        <v>119</v>
      </c>
      <c r="E41" s="15" t="s">
        <v>132</v>
      </c>
      <c r="F41" s="7">
        <v>4007.3</v>
      </c>
      <c r="G41" s="7">
        <v>3767.3</v>
      </c>
      <c r="H41" s="7">
        <v>3829.7</v>
      </c>
      <c r="I41" s="7">
        <v>3901</v>
      </c>
      <c r="J41" s="9">
        <v>4219.8</v>
      </c>
      <c r="K41" s="121">
        <v>4309.8</v>
      </c>
      <c r="L41" s="9">
        <v>4189.8</v>
      </c>
      <c r="M41" s="9">
        <v>4069.8</v>
      </c>
      <c r="N41" s="9">
        <v>4194.6000000000004</v>
      </c>
      <c r="O41" s="9">
        <v>4074.6</v>
      </c>
      <c r="P41" s="9">
        <v>4074.6</v>
      </c>
      <c r="Q41" s="8">
        <v>4820.8</v>
      </c>
      <c r="R41" s="50">
        <f t="shared" si="2"/>
        <v>49459.1</v>
      </c>
    </row>
    <row r="42" spans="1:20" s="89" customFormat="1" ht="22.5" customHeight="1" x14ac:dyDescent="0.2">
      <c r="A42" s="54"/>
      <c r="B42" s="54"/>
      <c r="C42" s="53" t="s">
        <v>269</v>
      </c>
      <c r="D42" s="10" t="s">
        <v>270</v>
      </c>
      <c r="E42" s="81" t="s">
        <v>129</v>
      </c>
      <c r="F42" s="7"/>
      <c r="G42" s="7"/>
      <c r="H42" s="7"/>
      <c r="I42" s="7">
        <v>2204.4</v>
      </c>
      <c r="J42" s="9">
        <v>0</v>
      </c>
      <c r="K42" s="121">
        <v>1102.2</v>
      </c>
      <c r="L42" s="9">
        <v>1852.2</v>
      </c>
      <c r="M42" s="9">
        <v>2954.4</v>
      </c>
      <c r="N42" s="9">
        <v>2204.4</v>
      </c>
      <c r="O42" s="9">
        <v>1102.2</v>
      </c>
      <c r="P42" s="9"/>
      <c r="Q42" s="8">
        <v>1852.2</v>
      </c>
      <c r="R42" s="50">
        <f t="shared" si="2"/>
        <v>13272.000000000002</v>
      </c>
    </row>
    <row r="43" spans="1:20" s="89" customFormat="1" x14ac:dyDescent="0.2">
      <c r="A43" s="54"/>
      <c r="B43" s="54"/>
      <c r="C43" s="53" t="s">
        <v>99</v>
      </c>
      <c r="D43" s="10" t="s">
        <v>120</v>
      </c>
      <c r="E43" s="82" t="s">
        <v>136</v>
      </c>
      <c r="F43" s="7">
        <v>6572.67</v>
      </c>
      <c r="G43" s="7">
        <v>6426</v>
      </c>
      <c r="H43" s="7">
        <v>6462.67</v>
      </c>
      <c r="I43" s="8">
        <v>6462.67</v>
      </c>
      <c r="J43" s="9">
        <v>5685</v>
      </c>
      <c r="K43" s="121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8">
        <v>0</v>
      </c>
      <c r="R43" s="50">
        <f t="shared" si="2"/>
        <v>31609.010000000002</v>
      </c>
    </row>
    <row r="44" spans="1:20" s="89" customFormat="1" x14ac:dyDescent="0.2">
      <c r="A44" s="54" t="s">
        <v>29</v>
      </c>
      <c r="B44" s="54" t="s">
        <v>30</v>
      </c>
      <c r="C44" s="53" t="s">
        <v>101</v>
      </c>
      <c r="D44" s="10" t="s">
        <v>122</v>
      </c>
      <c r="E44" s="15" t="s">
        <v>130</v>
      </c>
      <c r="F44" s="7">
        <v>2704.8</v>
      </c>
      <c r="G44" s="7">
        <v>2704.8</v>
      </c>
      <c r="H44" s="7">
        <v>3381</v>
      </c>
      <c r="I44" s="8">
        <v>2704.8</v>
      </c>
      <c r="J44" s="9">
        <v>3381</v>
      </c>
      <c r="K44" s="121">
        <v>2704.8</v>
      </c>
      <c r="L44" s="9">
        <v>2028.6</v>
      </c>
      <c r="M44" s="9">
        <v>3381</v>
      </c>
      <c r="N44" s="9">
        <v>2704.8</v>
      </c>
      <c r="O44" s="9">
        <v>2704.8</v>
      </c>
      <c r="P44" s="9">
        <v>2028.6</v>
      </c>
      <c r="Q44" s="8">
        <v>2028.6</v>
      </c>
      <c r="R44" s="50">
        <f t="shared" si="2"/>
        <v>32457.599999999995</v>
      </c>
    </row>
    <row r="45" spans="1:20" s="89" customFormat="1" x14ac:dyDescent="0.2">
      <c r="A45" s="54"/>
      <c r="B45" s="54"/>
      <c r="C45" s="53" t="s">
        <v>102</v>
      </c>
      <c r="D45" s="10" t="s">
        <v>123</v>
      </c>
      <c r="E45" s="15" t="s">
        <v>131</v>
      </c>
      <c r="F45" s="7">
        <v>8086.8</v>
      </c>
      <c r="G45" s="7">
        <v>9859.6</v>
      </c>
      <c r="H45" s="7">
        <v>8536.7999999999993</v>
      </c>
      <c r="I45" s="8">
        <v>8586.7999999999993</v>
      </c>
      <c r="J45" s="9">
        <v>5884</v>
      </c>
      <c r="K45" s="121">
        <v>6584</v>
      </c>
      <c r="L45" s="9">
        <v>9932.4</v>
      </c>
      <c r="M45" s="9">
        <v>8386.7999999999993</v>
      </c>
      <c r="N45" s="9">
        <v>6284</v>
      </c>
      <c r="O45" s="9">
        <v>8086.8</v>
      </c>
      <c r="P45" s="9">
        <v>6861.2</v>
      </c>
      <c r="Q45" s="8">
        <v>4208.3999999999996</v>
      </c>
      <c r="R45" s="50">
        <f t="shared" si="2"/>
        <v>91297.599999999991</v>
      </c>
    </row>
    <row r="46" spans="1:20" s="89" customFormat="1" x14ac:dyDescent="0.2">
      <c r="A46" s="54"/>
      <c r="B46" s="54"/>
      <c r="C46" s="53" t="s">
        <v>237</v>
      </c>
      <c r="D46" s="10" t="s">
        <v>238</v>
      </c>
      <c r="E46" s="15" t="s">
        <v>133</v>
      </c>
      <c r="F46" s="7">
        <v>4453.1000000000004</v>
      </c>
      <c r="G46" s="7">
        <v>4944.5</v>
      </c>
      <c r="H46" s="7">
        <v>5217</v>
      </c>
      <c r="I46" s="8">
        <v>5133.3999999999996</v>
      </c>
      <c r="J46" s="9">
        <v>1822.8</v>
      </c>
      <c r="K46" s="121">
        <v>2242.8000000000002</v>
      </c>
      <c r="L46" s="9">
        <v>1811.4</v>
      </c>
      <c r="M46" s="9">
        <v>2051.4</v>
      </c>
      <c r="N46" s="9">
        <v>1991.4</v>
      </c>
      <c r="O46" s="9">
        <v>2122.8000000000002</v>
      </c>
      <c r="P46" s="9">
        <v>5244.2</v>
      </c>
      <c r="Q46" s="8">
        <v>4771.7</v>
      </c>
      <c r="R46" s="50">
        <f t="shared" si="2"/>
        <v>41806.5</v>
      </c>
    </row>
    <row r="47" spans="1:20" s="89" customFormat="1" ht="22.5" customHeight="1" x14ac:dyDescent="0.2">
      <c r="A47" s="54" t="s">
        <v>36</v>
      </c>
      <c r="B47" s="54" t="s">
        <v>37</v>
      </c>
      <c r="C47" s="53" t="s">
        <v>103</v>
      </c>
      <c r="D47" s="10" t="s">
        <v>124</v>
      </c>
      <c r="E47" s="15" t="s">
        <v>143</v>
      </c>
      <c r="F47" s="7">
        <v>2974.2</v>
      </c>
      <c r="G47" s="7">
        <v>2962.8</v>
      </c>
      <c r="H47" s="7">
        <v>2354.1999999999998</v>
      </c>
      <c r="I47" s="8">
        <v>3394.2</v>
      </c>
      <c r="J47" s="9">
        <v>2994.2</v>
      </c>
      <c r="K47" s="121">
        <v>3374.2</v>
      </c>
      <c r="L47" s="9">
        <v>3054.2</v>
      </c>
      <c r="M47" s="9">
        <v>2454.1999999999998</v>
      </c>
      <c r="N47" s="9">
        <v>3734.2</v>
      </c>
      <c r="O47" s="9">
        <v>2954.2</v>
      </c>
      <c r="P47" s="9">
        <v>1522.8</v>
      </c>
      <c r="Q47" s="8">
        <v>4394.2</v>
      </c>
      <c r="R47" s="50">
        <f t="shared" ref="R47:R63" si="3">SUM(F47:Q47)</f>
        <v>36167.600000000006</v>
      </c>
    </row>
    <row r="48" spans="1:20" s="89" customFormat="1" x14ac:dyDescent="0.2">
      <c r="A48" s="54"/>
      <c r="B48" s="54"/>
      <c r="C48" s="53" t="s">
        <v>104</v>
      </c>
      <c r="D48" s="10" t="s">
        <v>69</v>
      </c>
      <c r="E48" s="82" t="s">
        <v>136</v>
      </c>
      <c r="F48" s="7">
        <v>10985.76</v>
      </c>
      <c r="G48" s="7">
        <v>10521.82</v>
      </c>
      <c r="H48" s="7">
        <v>10155.76</v>
      </c>
      <c r="I48" s="8">
        <v>7644.32</v>
      </c>
      <c r="J48" s="9">
        <v>8615.0400000000009</v>
      </c>
      <c r="K48" s="121">
        <v>5763.6</v>
      </c>
      <c r="L48" s="9">
        <v>7899.32</v>
      </c>
      <c r="M48" s="9">
        <v>8900.0400000000009</v>
      </c>
      <c r="N48" s="9">
        <v>8322.5400000000009</v>
      </c>
      <c r="O48" s="9">
        <v>7199.32</v>
      </c>
      <c r="P48" s="9">
        <v>6912.88</v>
      </c>
      <c r="Q48" s="8">
        <v>8100.38</v>
      </c>
      <c r="R48" s="50">
        <f t="shared" si="3"/>
        <v>101020.78000000003</v>
      </c>
    </row>
    <row r="49" spans="1:18" s="89" customFormat="1" ht="22.5" customHeight="1" x14ac:dyDescent="0.2">
      <c r="A49" s="54"/>
      <c r="B49" s="54"/>
      <c r="C49" s="53" t="s">
        <v>170</v>
      </c>
      <c r="D49" s="80" t="s">
        <v>176</v>
      </c>
      <c r="E49" s="81" t="s">
        <v>137</v>
      </c>
      <c r="F49" s="7">
        <v>2824.1</v>
      </c>
      <c r="G49" s="7">
        <v>3456.6</v>
      </c>
      <c r="H49" s="7">
        <v>4881</v>
      </c>
      <c r="I49" s="8">
        <v>2848.8</v>
      </c>
      <c r="J49" s="9">
        <v>2191.6</v>
      </c>
      <c r="K49" s="121">
        <v>3508.8</v>
      </c>
      <c r="L49" s="9">
        <v>4881</v>
      </c>
      <c r="M49" s="9">
        <v>2848.8</v>
      </c>
      <c r="N49" s="9">
        <v>2136.6</v>
      </c>
      <c r="O49" s="9">
        <v>4168.8</v>
      </c>
      <c r="P49" s="9">
        <v>5436.6</v>
      </c>
      <c r="Q49" s="8">
        <v>2136.6</v>
      </c>
      <c r="R49" s="50">
        <f t="shared" si="3"/>
        <v>41319.299999999996</v>
      </c>
    </row>
    <row r="50" spans="1:18" s="89" customFormat="1" ht="22.5" customHeight="1" x14ac:dyDescent="0.2">
      <c r="A50" s="54"/>
      <c r="B50" s="54"/>
      <c r="C50" s="53" t="s">
        <v>233</v>
      </c>
      <c r="D50" s="80" t="s">
        <v>234</v>
      </c>
      <c r="E50" s="81" t="s">
        <v>133</v>
      </c>
      <c r="F50" s="7">
        <v>1785.2</v>
      </c>
      <c r="G50" s="7">
        <v>1975.4</v>
      </c>
      <c r="H50" s="7">
        <v>1975.4</v>
      </c>
      <c r="I50" s="8">
        <v>1810.4</v>
      </c>
      <c r="J50" s="9">
        <v>1810.4</v>
      </c>
      <c r="K50" s="121">
        <v>1810.4</v>
      </c>
      <c r="L50" s="9">
        <v>3620.8</v>
      </c>
      <c r="M50" s="9">
        <v>4526</v>
      </c>
      <c r="N50" s="9">
        <v>3595.6</v>
      </c>
      <c r="O50" s="9">
        <v>4581</v>
      </c>
      <c r="P50" s="9" t="s">
        <v>287</v>
      </c>
      <c r="Q50" s="8">
        <v>0</v>
      </c>
      <c r="R50" s="50">
        <f t="shared" si="3"/>
        <v>27490.6</v>
      </c>
    </row>
    <row r="51" spans="1:18" s="89" customFormat="1" ht="10.5" customHeight="1" x14ac:dyDescent="0.2">
      <c r="A51" s="54"/>
      <c r="B51" s="54"/>
      <c r="C51" s="53" t="s">
        <v>105</v>
      </c>
      <c r="D51" s="10" t="s">
        <v>125</v>
      </c>
      <c r="E51" s="82" t="s">
        <v>137</v>
      </c>
      <c r="F51" s="7">
        <v>7579.8</v>
      </c>
      <c r="G51" s="7">
        <v>7258.4</v>
      </c>
      <c r="H51" s="7">
        <v>7258.4</v>
      </c>
      <c r="I51" s="7">
        <v>8719.7999999999993</v>
      </c>
      <c r="J51" s="7">
        <v>7519.8</v>
      </c>
      <c r="K51" s="122">
        <v>7118.4</v>
      </c>
      <c r="L51" s="7">
        <v>6088.4</v>
      </c>
      <c r="M51" s="7">
        <v>6791.73</v>
      </c>
      <c r="N51" s="7">
        <v>5818.4</v>
      </c>
      <c r="O51" s="7">
        <v>6948.4</v>
      </c>
      <c r="P51" s="7">
        <v>5847</v>
      </c>
      <c r="Q51" s="7">
        <v>5247</v>
      </c>
      <c r="R51" s="50">
        <f t="shared" si="3"/>
        <v>82195.53</v>
      </c>
    </row>
    <row r="52" spans="1:18" s="89" customFormat="1" ht="10.5" customHeight="1" x14ac:dyDescent="0.2">
      <c r="A52" s="54"/>
      <c r="B52" s="54"/>
      <c r="C52" s="53" t="s">
        <v>251</v>
      </c>
      <c r="D52" s="10" t="s">
        <v>221</v>
      </c>
      <c r="E52" s="82" t="s">
        <v>144</v>
      </c>
      <c r="F52" s="7">
        <v>16090.82</v>
      </c>
      <c r="G52" s="7">
        <v>15282.68</v>
      </c>
      <c r="H52" s="7">
        <v>17365.330000000002</v>
      </c>
      <c r="I52" s="7">
        <v>15223.62</v>
      </c>
      <c r="J52" s="7">
        <v>15270.65</v>
      </c>
      <c r="K52" s="122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50">
        <f t="shared" si="3"/>
        <v>79233.100000000006</v>
      </c>
    </row>
    <row r="53" spans="1:18" s="89" customFormat="1" x14ac:dyDescent="0.2">
      <c r="A53" s="54"/>
      <c r="B53" s="54"/>
      <c r="C53" s="53" t="s">
        <v>106</v>
      </c>
      <c r="D53" s="10" t="s">
        <v>126</v>
      </c>
      <c r="E53" s="15" t="s">
        <v>133</v>
      </c>
      <c r="F53" s="7">
        <v>19551.599999999999</v>
      </c>
      <c r="G53" s="7">
        <v>19851.599999999999</v>
      </c>
      <c r="H53" s="7">
        <v>20151.599999999999</v>
      </c>
      <c r="I53" s="8">
        <v>19851.599999999999</v>
      </c>
      <c r="J53" s="9">
        <v>20076.599999999999</v>
      </c>
      <c r="K53" s="121">
        <v>20301.599999999999</v>
      </c>
      <c r="L53" s="9">
        <v>19026.599999999999</v>
      </c>
      <c r="M53" s="9">
        <v>19551.599999999999</v>
      </c>
      <c r="N53" s="9">
        <v>19176.599999999999</v>
      </c>
      <c r="O53" s="9">
        <v>18951.599999999999</v>
      </c>
      <c r="P53" s="9">
        <v>19776.599999999999</v>
      </c>
      <c r="Q53" s="8">
        <v>19826.400000000001</v>
      </c>
      <c r="R53" s="50">
        <f t="shared" si="3"/>
        <v>236094.00000000003</v>
      </c>
    </row>
    <row r="54" spans="1:18" s="89" customFormat="1" ht="22.5" customHeight="1" x14ac:dyDescent="0.2">
      <c r="A54" s="66"/>
      <c r="B54" s="66"/>
      <c r="C54" s="53" t="s">
        <v>261</v>
      </c>
      <c r="D54" s="80" t="s">
        <v>260</v>
      </c>
      <c r="E54" s="82" t="s">
        <v>140</v>
      </c>
      <c r="F54" s="7">
        <v>6311</v>
      </c>
      <c r="G54" s="7">
        <v>12794.13</v>
      </c>
      <c r="H54" s="7">
        <v>14654.2</v>
      </c>
      <c r="I54" s="7">
        <v>9605.4</v>
      </c>
      <c r="J54" s="7">
        <v>8233.2000000000007</v>
      </c>
      <c r="K54" s="122">
        <v>5562.13</v>
      </c>
      <c r="L54" s="7">
        <v>6861</v>
      </c>
      <c r="M54" s="7">
        <v>6934.33</v>
      </c>
      <c r="N54" s="7">
        <v>6641</v>
      </c>
      <c r="O54" s="9">
        <v>6897.67</v>
      </c>
      <c r="P54" s="9">
        <v>6421</v>
      </c>
      <c r="Q54" s="8">
        <v>5268.8</v>
      </c>
      <c r="R54" s="50">
        <f t="shared" si="3"/>
        <v>96183.86</v>
      </c>
    </row>
    <row r="55" spans="1:18" s="89" customFormat="1" ht="22.5" customHeight="1" x14ac:dyDescent="0.2">
      <c r="A55" s="66"/>
      <c r="B55" s="66"/>
      <c r="C55" s="53" t="s">
        <v>250</v>
      </c>
      <c r="D55" s="80" t="s">
        <v>215</v>
      </c>
      <c r="E55" s="15" t="s">
        <v>138</v>
      </c>
      <c r="F55" s="7">
        <v>16253.8</v>
      </c>
      <c r="G55" s="7">
        <v>16778.8</v>
      </c>
      <c r="H55" s="7">
        <v>16418.8</v>
      </c>
      <c r="I55" s="7">
        <v>16213.8</v>
      </c>
      <c r="J55" s="7">
        <v>17736</v>
      </c>
      <c r="K55" s="122">
        <v>15888.8</v>
      </c>
      <c r="L55" s="7">
        <v>16738.8</v>
      </c>
      <c r="M55" s="7">
        <v>16548.8</v>
      </c>
      <c r="N55" s="7">
        <v>16024.6</v>
      </c>
      <c r="O55" s="9">
        <v>16728.8</v>
      </c>
      <c r="P55" s="9">
        <v>17398.8</v>
      </c>
      <c r="Q55" s="8">
        <v>15618.8</v>
      </c>
      <c r="R55" s="50">
        <f t="shared" si="3"/>
        <v>198348.59999999998</v>
      </c>
    </row>
    <row r="56" spans="1:18" s="89" customFormat="1" ht="22.5" customHeight="1" x14ac:dyDescent="0.2">
      <c r="A56" s="66"/>
      <c r="B56" s="66"/>
      <c r="C56" s="53" t="s">
        <v>259</v>
      </c>
      <c r="D56" s="80" t="s">
        <v>258</v>
      </c>
      <c r="E56" s="15" t="s">
        <v>130</v>
      </c>
      <c r="F56" s="7">
        <v>6681</v>
      </c>
      <c r="G56" s="7">
        <v>4008.6</v>
      </c>
      <c r="H56" s="7">
        <v>5344.8</v>
      </c>
      <c r="I56" s="7">
        <v>5344.8</v>
      </c>
      <c r="J56" s="7">
        <v>6681</v>
      </c>
      <c r="K56" s="122">
        <v>5344.8</v>
      </c>
      <c r="L56" s="7">
        <v>5344.8</v>
      </c>
      <c r="M56" s="7">
        <v>6681</v>
      </c>
      <c r="N56" s="7">
        <v>5344.8</v>
      </c>
      <c r="O56" s="9">
        <v>9353.4</v>
      </c>
      <c r="P56" s="9">
        <v>6681</v>
      </c>
      <c r="Q56" s="8">
        <v>6681</v>
      </c>
      <c r="R56" s="50">
        <f t="shared" si="3"/>
        <v>73491</v>
      </c>
    </row>
    <row r="57" spans="1:18" s="89" customFormat="1" ht="22.5" customHeight="1" x14ac:dyDescent="0.2">
      <c r="A57" s="66"/>
      <c r="B57" s="66"/>
      <c r="C57" s="53" t="s">
        <v>275</v>
      </c>
      <c r="D57" s="80" t="s">
        <v>276</v>
      </c>
      <c r="E57" s="15" t="s">
        <v>130</v>
      </c>
      <c r="F57" s="7"/>
      <c r="G57" s="7"/>
      <c r="H57" s="7"/>
      <c r="I57" s="7"/>
      <c r="J57" s="7"/>
      <c r="K57" s="122">
        <v>4028.4</v>
      </c>
      <c r="L57" s="7">
        <v>4028.4</v>
      </c>
      <c r="M57" s="7">
        <v>5371.2</v>
      </c>
      <c r="N57" s="7">
        <v>4699.8</v>
      </c>
      <c r="O57" s="9">
        <v>1342.8</v>
      </c>
      <c r="P57" s="9">
        <v>5128.3999999999996</v>
      </c>
      <c r="Q57" s="8">
        <v>5359.8</v>
      </c>
      <c r="R57" s="50">
        <f t="shared" si="3"/>
        <v>29958.799999999999</v>
      </c>
    </row>
    <row r="58" spans="1:18" s="89" customFormat="1" ht="22.5" customHeight="1" x14ac:dyDescent="0.2">
      <c r="A58" s="66"/>
      <c r="B58" s="66"/>
      <c r="C58" s="53" t="s">
        <v>290</v>
      </c>
      <c r="D58" s="80" t="s">
        <v>291</v>
      </c>
      <c r="E58" s="15" t="s">
        <v>129</v>
      </c>
      <c r="F58" s="7"/>
      <c r="G58" s="7"/>
      <c r="H58" s="7"/>
      <c r="I58" s="7"/>
      <c r="J58" s="7"/>
      <c r="K58" s="122"/>
      <c r="L58" s="7"/>
      <c r="M58" s="7"/>
      <c r="N58" s="7"/>
      <c r="O58" s="9"/>
      <c r="P58" s="9"/>
      <c r="Q58" s="8">
        <v>11113.2</v>
      </c>
      <c r="R58" s="50">
        <f t="shared" si="3"/>
        <v>11113.2</v>
      </c>
    </row>
    <row r="59" spans="1:18" s="89" customFormat="1" x14ac:dyDescent="0.2">
      <c r="A59" s="66"/>
      <c r="B59" s="66"/>
      <c r="C59" s="53" t="s">
        <v>107</v>
      </c>
      <c r="D59" s="80" t="s">
        <v>127</v>
      </c>
      <c r="E59" s="82" t="s">
        <v>147</v>
      </c>
      <c r="F59" s="7">
        <v>16429.8</v>
      </c>
      <c r="G59" s="7">
        <v>18278.400000000001</v>
      </c>
      <c r="H59" s="7">
        <v>20896.2</v>
      </c>
      <c r="I59" s="8">
        <v>18233.400000000001</v>
      </c>
      <c r="J59" s="9">
        <v>19459.8</v>
      </c>
      <c r="K59" s="121">
        <v>18233.400000000001</v>
      </c>
      <c r="L59" s="9">
        <v>17334.8</v>
      </c>
      <c r="M59" s="9">
        <v>18578.400000000001</v>
      </c>
      <c r="N59" s="9">
        <v>18401.2</v>
      </c>
      <c r="O59" s="9">
        <v>17569.8</v>
      </c>
      <c r="P59" s="9">
        <v>12703.4</v>
      </c>
      <c r="Q59" s="8">
        <v>8854.2000000000007</v>
      </c>
      <c r="R59" s="50">
        <f t="shared" si="3"/>
        <v>204972.80000000002</v>
      </c>
    </row>
    <row r="60" spans="1:18" s="89" customFormat="1" x14ac:dyDescent="0.2">
      <c r="A60" s="66"/>
      <c r="B60" s="66"/>
      <c r="C60" s="53" t="s">
        <v>288</v>
      </c>
      <c r="D60" s="80" t="s">
        <v>289</v>
      </c>
      <c r="E60" s="82" t="s">
        <v>147</v>
      </c>
      <c r="F60" s="7"/>
      <c r="G60" s="7"/>
      <c r="H60" s="7"/>
      <c r="I60" s="8"/>
      <c r="J60" s="9"/>
      <c r="K60" s="121"/>
      <c r="L60" s="9"/>
      <c r="M60" s="9"/>
      <c r="N60" s="9"/>
      <c r="O60" s="9"/>
      <c r="P60" s="9">
        <v>10707</v>
      </c>
      <c r="Q60" s="8">
        <v>9657</v>
      </c>
      <c r="R60" s="50">
        <f t="shared" si="3"/>
        <v>20364</v>
      </c>
    </row>
    <row r="61" spans="1:18" s="89" customFormat="1" x14ac:dyDescent="0.2">
      <c r="A61" s="66"/>
      <c r="B61" s="66"/>
      <c r="C61" s="53" t="s">
        <v>225</v>
      </c>
      <c r="D61" s="80" t="s">
        <v>226</v>
      </c>
      <c r="E61" s="82" t="s">
        <v>129</v>
      </c>
      <c r="F61" s="7">
        <v>4229.6000000000004</v>
      </c>
      <c r="G61" s="7">
        <v>4329.6000000000004</v>
      </c>
      <c r="H61" s="7">
        <v>3729.6</v>
      </c>
      <c r="I61" s="8">
        <v>4529.6000000000004</v>
      </c>
      <c r="J61" s="9">
        <v>4029.6</v>
      </c>
      <c r="K61" s="121">
        <v>3429.6</v>
      </c>
      <c r="L61" s="9">
        <v>3829.6</v>
      </c>
      <c r="M61" s="9">
        <v>4329.6000000000004</v>
      </c>
      <c r="N61" s="9">
        <v>3929.6</v>
      </c>
      <c r="O61" s="9">
        <v>3629.6</v>
      </c>
      <c r="P61" s="9">
        <v>3064.8</v>
      </c>
      <c r="Q61" s="8">
        <v>2664.8</v>
      </c>
      <c r="R61" s="50">
        <f t="shared" si="3"/>
        <v>45725.599999999999</v>
      </c>
    </row>
    <row r="62" spans="1:18" s="89" customFormat="1" x14ac:dyDescent="0.2">
      <c r="A62" s="66"/>
      <c r="B62" s="66"/>
      <c r="C62" s="53" t="s">
        <v>108</v>
      </c>
      <c r="D62" s="10" t="s">
        <v>128</v>
      </c>
      <c r="E62" s="83" t="s">
        <v>145</v>
      </c>
      <c r="F62" s="7">
        <v>6058.4</v>
      </c>
      <c r="G62" s="7">
        <v>5840.8</v>
      </c>
      <c r="H62" s="7">
        <v>9025.6</v>
      </c>
      <c r="I62" s="8">
        <v>8631.9</v>
      </c>
      <c r="J62" s="9">
        <v>9225.6</v>
      </c>
      <c r="K62" s="121">
        <v>10518</v>
      </c>
      <c r="L62" s="9">
        <v>10195.5</v>
      </c>
      <c r="M62" s="9">
        <v>9625.7000000000007</v>
      </c>
      <c r="N62" s="9">
        <v>8439.4</v>
      </c>
      <c r="O62" s="9">
        <v>9425.6</v>
      </c>
      <c r="P62" s="9">
        <v>10733.2</v>
      </c>
      <c r="Q62" s="9">
        <v>10973</v>
      </c>
      <c r="R62" s="50">
        <f t="shared" si="3"/>
        <v>108692.7</v>
      </c>
    </row>
    <row r="63" spans="1:18" x14ac:dyDescent="0.2">
      <c r="A63" s="91"/>
      <c r="B63" s="91"/>
      <c r="C63" s="17" t="s">
        <v>0</v>
      </c>
      <c r="D63" s="17"/>
      <c r="E63" s="17"/>
      <c r="F63" s="19">
        <f t="shared" ref="F63:Q63" si="4">SUM(F20:F62)</f>
        <v>334643.69</v>
      </c>
      <c r="G63" s="19">
        <f t="shared" si="4"/>
        <v>346931.46999999991</v>
      </c>
      <c r="H63" s="19">
        <f t="shared" si="4"/>
        <v>356196.41999999993</v>
      </c>
      <c r="I63" s="19">
        <f t="shared" si="4"/>
        <v>344652.93</v>
      </c>
      <c r="J63" s="19">
        <f t="shared" si="4"/>
        <v>341958.0199999999</v>
      </c>
      <c r="K63" s="19">
        <f t="shared" si="4"/>
        <v>325283.94999999995</v>
      </c>
      <c r="L63" s="19">
        <f t="shared" si="4"/>
        <v>347943.46999999991</v>
      </c>
      <c r="M63" s="19">
        <f t="shared" si="4"/>
        <v>347093.19</v>
      </c>
      <c r="N63" s="19">
        <f t="shared" si="4"/>
        <v>342855.54999999993</v>
      </c>
      <c r="O63" s="19">
        <f t="shared" si="4"/>
        <v>372216.91999999993</v>
      </c>
      <c r="P63" s="19">
        <f t="shared" si="4"/>
        <v>377394.89</v>
      </c>
      <c r="Q63" s="19">
        <f t="shared" si="4"/>
        <v>298812.32</v>
      </c>
      <c r="R63" s="22">
        <f t="shared" si="3"/>
        <v>4135982.8199999994</v>
      </c>
    </row>
    <row r="64" spans="1:18" s="141" customFormat="1" x14ac:dyDescent="0.2">
      <c r="A64" s="137"/>
      <c r="B64" s="137"/>
      <c r="C64" s="138"/>
      <c r="D64" s="138"/>
      <c r="E64" s="138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40"/>
    </row>
    <row r="65" spans="1:18" s="47" customFormat="1" ht="11.25" customHeight="1" x14ac:dyDescent="0.2">
      <c r="A65" s="145" t="s">
        <v>271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</row>
    <row r="66" spans="1:18" s="47" customFormat="1" ht="11.25" customHeight="1" x14ac:dyDescent="0.2">
      <c r="A66" s="98"/>
      <c r="B66" s="98"/>
      <c r="C66" s="53" t="s">
        <v>273</v>
      </c>
      <c r="D66" s="10" t="s">
        <v>272</v>
      </c>
      <c r="E66" s="83" t="s">
        <v>274</v>
      </c>
      <c r="F66" s="40">
        <v>0</v>
      </c>
      <c r="G66" s="8">
        <v>0</v>
      </c>
      <c r="H66" s="8">
        <v>0</v>
      </c>
      <c r="I66" s="8">
        <v>0</v>
      </c>
      <c r="J66" s="9">
        <v>11733.33</v>
      </c>
      <c r="K66" s="118">
        <v>8000</v>
      </c>
      <c r="L66" s="40">
        <v>8000</v>
      </c>
      <c r="M66" s="40">
        <v>8000</v>
      </c>
      <c r="N66" s="40">
        <v>8000</v>
      </c>
      <c r="O66" s="40">
        <v>8000</v>
      </c>
      <c r="P66" s="40">
        <v>0</v>
      </c>
      <c r="Q66" s="40">
        <v>0</v>
      </c>
      <c r="R66" s="74">
        <f>SUM(F66:Q66)</f>
        <v>51733.33</v>
      </c>
    </row>
    <row r="67" spans="1:18" s="47" customFormat="1" ht="11.25" customHeight="1" x14ac:dyDescent="0.2">
      <c r="A67" s="92"/>
      <c r="B67" s="92"/>
      <c r="C67" s="17" t="s">
        <v>0</v>
      </c>
      <c r="D67" s="17"/>
      <c r="E67" s="17"/>
      <c r="F67" s="19">
        <f>SUM(F66)</f>
        <v>0</v>
      </c>
      <c r="G67" s="19">
        <f t="shared" ref="G67:I67" si="5">SUM(G66)</f>
        <v>0</v>
      </c>
      <c r="H67" s="19">
        <f t="shared" si="5"/>
        <v>0</v>
      </c>
      <c r="I67" s="19">
        <f t="shared" si="5"/>
        <v>0</v>
      </c>
      <c r="J67" s="19">
        <f t="shared" ref="J67:Q67" si="6">SUM(J66:J66)</f>
        <v>11733.33</v>
      </c>
      <c r="K67" s="19">
        <f t="shared" si="6"/>
        <v>8000</v>
      </c>
      <c r="L67" s="19">
        <f t="shared" si="6"/>
        <v>8000</v>
      </c>
      <c r="M67" s="19">
        <f t="shared" si="6"/>
        <v>8000</v>
      </c>
      <c r="N67" s="19">
        <f t="shared" si="6"/>
        <v>8000</v>
      </c>
      <c r="O67" s="19">
        <f t="shared" si="6"/>
        <v>8000</v>
      </c>
      <c r="P67" s="19">
        <f t="shared" si="6"/>
        <v>0</v>
      </c>
      <c r="Q67" s="19">
        <f t="shared" si="6"/>
        <v>0</v>
      </c>
      <c r="R67" s="19">
        <f>SUM(R66)</f>
        <v>51733.33</v>
      </c>
    </row>
    <row r="68" spans="1:18" s="47" customFormat="1" ht="11.25" customHeight="1" x14ac:dyDescent="0.2">
      <c r="K68" s="123"/>
      <c r="R68" s="51"/>
    </row>
    <row r="69" spans="1:18" ht="11.25" customHeight="1" x14ac:dyDescent="0.2">
      <c r="A69" s="145" t="s">
        <v>186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</row>
    <row r="70" spans="1:18" ht="33.75" x14ac:dyDescent="0.2">
      <c r="A70" s="98"/>
      <c r="B70" s="98"/>
      <c r="C70" s="53" t="s">
        <v>104</v>
      </c>
      <c r="D70" s="10" t="s">
        <v>69</v>
      </c>
      <c r="E70" s="83" t="s">
        <v>187</v>
      </c>
      <c r="F70" s="40">
        <v>0</v>
      </c>
      <c r="G70" s="8">
        <v>2500</v>
      </c>
      <c r="H70" s="8">
        <v>2500</v>
      </c>
      <c r="I70" s="8">
        <v>2500</v>
      </c>
      <c r="J70" s="9">
        <v>2500</v>
      </c>
      <c r="K70" s="118">
        <v>2500</v>
      </c>
      <c r="L70" s="40">
        <v>2500</v>
      </c>
      <c r="M70" s="40">
        <v>2500</v>
      </c>
      <c r="N70" s="40">
        <v>2500</v>
      </c>
      <c r="O70" s="40">
        <v>2500</v>
      </c>
      <c r="P70" s="40">
        <v>2500</v>
      </c>
      <c r="Q70" s="40">
        <v>2500</v>
      </c>
      <c r="R70" s="74">
        <f>SUM(F70:Q70)</f>
        <v>27500</v>
      </c>
    </row>
    <row r="71" spans="1:18" x14ac:dyDescent="0.2">
      <c r="A71" s="92"/>
      <c r="B71" s="92"/>
      <c r="C71" s="17" t="s">
        <v>0</v>
      </c>
      <c r="D71" s="17"/>
      <c r="E71" s="17"/>
      <c r="F71" s="19">
        <f>SUM(F70)</f>
        <v>0</v>
      </c>
      <c r="G71" s="19">
        <f t="shared" ref="G71:I71" si="7">SUM(G70)</f>
        <v>2500</v>
      </c>
      <c r="H71" s="19">
        <f t="shared" si="7"/>
        <v>2500</v>
      </c>
      <c r="I71" s="19">
        <f t="shared" si="7"/>
        <v>2500</v>
      </c>
      <c r="J71" s="19">
        <f t="shared" ref="J71:Q71" si="8">SUM(J70:J70)</f>
        <v>2500</v>
      </c>
      <c r="K71" s="19">
        <f t="shared" si="8"/>
        <v>2500</v>
      </c>
      <c r="L71" s="19">
        <f t="shared" si="8"/>
        <v>2500</v>
      </c>
      <c r="M71" s="19">
        <f t="shared" si="8"/>
        <v>2500</v>
      </c>
      <c r="N71" s="19">
        <f t="shared" si="8"/>
        <v>2500</v>
      </c>
      <c r="O71" s="19">
        <f t="shared" si="8"/>
        <v>2500</v>
      </c>
      <c r="P71" s="19">
        <f t="shared" si="8"/>
        <v>2500</v>
      </c>
      <c r="Q71" s="19">
        <f t="shared" si="8"/>
        <v>2500</v>
      </c>
      <c r="R71" s="19">
        <f>SUM(R70)</f>
        <v>27500</v>
      </c>
    </row>
    <row r="72" spans="1:18" s="47" customFormat="1" ht="11.25" customHeight="1" x14ac:dyDescent="0.2">
      <c r="K72" s="123"/>
      <c r="R72" s="51"/>
    </row>
    <row r="73" spans="1:18" ht="11.25" customHeight="1" x14ac:dyDescent="0.2">
      <c r="A73" s="145" t="s">
        <v>56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</row>
    <row r="74" spans="1:18" ht="33.75" x14ac:dyDescent="0.2">
      <c r="A74" s="12"/>
      <c r="B74" s="12"/>
      <c r="C74" s="6" t="s">
        <v>71</v>
      </c>
      <c r="D74" s="10" t="s">
        <v>47</v>
      </c>
      <c r="E74" s="15" t="s">
        <v>53</v>
      </c>
      <c r="F74" s="40">
        <v>1500</v>
      </c>
      <c r="G74" s="40">
        <v>1500</v>
      </c>
      <c r="H74" s="40">
        <v>1500</v>
      </c>
      <c r="I74" s="40">
        <v>1500</v>
      </c>
      <c r="J74" s="40">
        <v>1500</v>
      </c>
      <c r="K74" s="118">
        <v>1500</v>
      </c>
      <c r="L74" s="40">
        <v>1500</v>
      </c>
      <c r="M74" s="40">
        <v>1500</v>
      </c>
      <c r="N74" s="40">
        <v>1500</v>
      </c>
      <c r="O74" s="40">
        <v>1500</v>
      </c>
      <c r="P74" s="40">
        <v>1500</v>
      </c>
      <c r="Q74" s="40">
        <v>1500</v>
      </c>
      <c r="R74" s="74">
        <f>SUM(F74:Q74)</f>
        <v>18000</v>
      </c>
    </row>
    <row r="75" spans="1:18" x14ac:dyDescent="0.2">
      <c r="A75" s="92"/>
      <c r="B75" s="92"/>
      <c r="C75" s="17" t="s">
        <v>0</v>
      </c>
      <c r="D75" s="17"/>
      <c r="E75" s="17"/>
      <c r="F75" s="19">
        <f t="shared" ref="F75:Q75" si="9">SUM(F74)</f>
        <v>1500</v>
      </c>
      <c r="G75" s="19">
        <f t="shared" si="9"/>
        <v>1500</v>
      </c>
      <c r="H75" s="19">
        <f t="shared" si="9"/>
        <v>1500</v>
      </c>
      <c r="I75" s="19">
        <f t="shared" si="9"/>
        <v>1500</v>
      </c>
      <c r="J75" s="19">
        <f t="shared" si="9"/>
        <v>1500</v>
      </c>
      <c r="K75" s="19">
        <f t="shared" si="9"/>
        <v>1500</v>
      </c>
      <c r="L75" s="19">
        <f t="shared" si="9"/>
        <v>1500</v>
      </c>
      <c r="M75" s="19">
        <f t="shared" si="9"/>
        <v>1500</v>
      </c>
      <c r="N75" s="19">
        <f t="shared" si="9"/>
        <v>1500</v>
      </c>
      <c r="O75" s="19">
        <f t="shared" si="9"/>
        <v>1500</v>
      </c>
      <c r="P75" s="19">
        <f t="shared" si="9"/>
        <v>1500</v>
      </c>
      <c r="Q75" s="19">
        <f t="shared" si="9"/>
        <v>1500</v>
      </c>
      <c r="R75" s="19">
        <f>SUM(F75:Q75)</f>
        <v>18000</v>
      </c>
    </row>
    <row r="76" spans="1:18" s="47" customFormat="1" ht="11.25" customHeight="1" x14ac:dyDescent="0.2">
      <c r="K76" s="123"/>
      <c r="R76" s="51"/>
    </row>
    <row r="77" spans="1:18" ht="11.25" customHeight="1" x14ac:dyDescent="0.2">
      <c r="A77" s="145" t="s">
        <v>4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1:18" s="4" customFormat="1" x14ac:dyDescent="0.2">
      <c r="A78" s="5"/>
      <c r="B78" s="5"/>
      <c r="C78" s="6" t="s">
        <v>210</v>
      </c>
      <c r="D78" s="10" t="s">
        <v>60</v>
      </c>
      <c r="E78" s="15" t="s">
        <v>16</v>
      </c>
      <c r="F78" s="7">
        <v>1573.66</v>
      </c>
      <c r="G78" s="7">
        <v>1071</v>
      </c>
      <c r="H78" s="7">
        <v>1071</v>
      </c>
      <c r="I78" s="7">
        <v>1071</v>
      </c>
      <c r="J78" s="7">
        <v>1071</v>
      </c>
      <c r="K78" s="122">
        <v>1071</v>
      </c>
      <c r="L78" s="7">
        <v>1071</v>
      </c>
      <c r="M78" s="7">
        <v>6071</v>
      </c>
      <c r="N78" s="7">
        <v>6071</v>
      </c>
      <c r="O78" s="7">
        <v>1071</v>
      </c>
      <c r="P78" s="7">
        <v>1071</v>
      </c>
      <c r="Q78" s="7">
        <v>1071</v>
      </c>
      <c r="R78" s="74">
        <f>SUM(F78:Q78)</f>
        <v>23354.66</v>
      </c>
    </row>
    <row r="79" spans="1:18" x14ac:dyDescent="0.2">
      <c r="A79" s="92"/>
      <c r="B79" s="92"/>
      <c r="C79" s="17" t="s">
        <v>0</v>
      </c>
      <c r="D79" s="17"/>
      <c r="E79" s="17"/>
      <c r="F79" s="11">
        <f>SUM(F78)</f>
        <v>1573.66</v>
      </c>
      <c r="G79" s="19">
        <f>SUM(G78)</f>
        <v>1071</v>
      </c>
      <c r="H79" s="19">
        <f>SUM(H78)</f>
        <v>1071</v>
      </c>
      <c r="I79" s="19">
        <f>SUM(I78)</f>
        <v>1071</v>
      </c>
      <c r="J79" s="19">
        <f>SUM(J78)</f>
        <v>1071</v>
      </c>
      <c r="K79" s="19">
        <f t="shared" ref="K79:Q79" si="10">SUM(K78:K78)</f>
        <v>1071</v>
      </c>
      <c r="L79" s="19">
        <f t="shared" si="10"/>
        <v>1071</v>
      </c>
      <c r="M79" s="19">
        <f t="shared" si="10"/>
        <v>6071</v>
      </c>
      <c r="N79" s="19">
        <f t="shared" si="10"/>
        <v>6071</v>
      </c>
      <c r="O79" s="19">
        <f t="shared" si="10"/>
        <v>1071</v>
      </c>
      <c r="P79" s="19">
        <f t="shared" si="10"/>
        <v>1071</v>
      </c>
      <c r="Q79" s="19">
        <f t="shared" si="10"/>
        <v>1071</v>
      </c>
      <c r="R79" s="19">
        <f>SUM(F79:Q79)</f>
        <v>23354.66</v>
      </c>
    </row>
    <row r="80" spans="1:18" s="47" customFormat="1" ht="11.25" customHeight="1" x14ac:dyDescent="0.2">
      <c r="K80" s="123"/>
      <c r="R80" s="51"/>
    </row>
    <row r="81" spans="1:18" ht="11.25" customHeight="1" x14ac:dyDescent="0.2">
      <c r="A81" s="145" t="s">
        <v>5</v>
      </c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</row>
    <row r="82" spans="1:18" ht="22.5" customHeight="1" x14ac:dyDescent="0.2">
      <c r="A82" s="13" t="s">
        <v>14</v>
      </c>
      <c r="B82" s="13" t="s">
        <v>14</v>
      </c>
      <c r="C82" s="6" t="s">
        <v>165</v>
      </c>
      <c r="D82" s="80" t="s">
        <v>177</v>
      </c>
      <c r="E82" s="15" t="s">
        <v>62</v>
      </c>
      <c r="F82" s="7">
        <v>24388.19</v>
      </c>
      <c r="G82" s="7">
        <v>24388.19</v>
      </c>
      <c r="H82" s="7">
        <v>24388.19</v>
      </c>
      <c r="I82" s="8">
        <v>24388.19</v>
      </c>
      <c r="J82" s="9">
        <v>24388.19</v>
      </c>
      <c r="K82" s="121">
        <v>24388.19</v>
      </c>
      <c r="L82" s="9">
        <v>24388.19</v>
      </c>
      <c r="M82" s="9">
        <v>24388.19</v>
      </c>
      <c r="N82" s="9">
        <v>24388.19</v>
      </c>
      <c r="O82" s="9">
        <v>25534.43</v>
      </c>
      <c r="P82" s="9">
        <v>25534.43</v>
      </c>
      <c r="Q82" s="9">
        <v>25534.43</v>
      </c>
      <c r="R82" s="50">
        <f>SUM(F82:Q82)</f>
        <v>296097</v>
      </c>
    </row>
    <row r="83" spans="1:18" x14ac:dyDescent="0.2">
      <c r="A83" s="92"/>
      <c r="B83" s="92"/>
      <c r="C83" s="17" t="s">
        <v>0</v>
      </c>
      <c r="D83" s="17"/>
      <c r="E83" s="17"/>
      <c r="F83" s="19">
        <f t="shared" ref="F83:Q83" si="11">SUM(F82:F82)</f>
        <v>24388.19</v>
      </c>
      <c r="G83" s="19">
        <f t="shared" si="11"/>
        <v>24388.19</v>
      </c>
      <c r="H83" s="19">
        <f t="shared" si="11"/>
        <v>24388.19</v>
      </c>
      <c r="I83" s="19">
        <f t="shared" si="11"/>
        <v>24388.19</v>
      </c>
      <c r="J83" s="19">
        <f t="shared" si="11"/>
        <v>24388.19</v>
      </c>
      <c r="K83" s="19">
        <f t="shared" si="11"/>
        <v>24388.19</v>
      </c>
      <c r="L83" s="19">
        <f t="shared" si="11"/>
        <v>24388.19</v>
      </c>
      <c r="M83" s="19">
        <f t="shared" si="11"/>
        <v>24388.19</v>
      </c>
      <c r="N83" s="19">
        <f t="shared" si="11"/>
        <v>24388.19</v>
      </c>
      <c r="O83" s="19">
        <f t="shared" si="11"/>
        <v>25534.43</v>
      </c>
      <c r="P83" s="19">
        <f t="shared" si="11"/>
        <v>25534.43</v>
      </c>
      <c r="Q83" s="19">
        <f t="shared" si="11"/>
        <v>25534.43</v>
      </c>
      <c r="R83" s="19">
        <f>SUM(F83:Q83)</f>
        <v>296097</v>
      </c>
    </row>
    <row r="84" spans="1:18" s="47" customFormat="1" ht="11.25" customHeight="1" x14ac:dyDescent="0.2">
      <c r="K84" s="123"/>
      <c r="R84" s="51"/>
    </row>
    <row r="85" spans="1:18" x14ac:dyDescent="0.2">
      <c r="A85" s="94" t="s">
        <v>57</v>
      </c>
      <c r="B85" s="94" t="s">
        <v>58</v>
      </c>
      <c r="C85" s="145" t="s">
        <v>6</v>
      </c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</row>
    <row r="86" spans="1:18" ht="22.5" x14ac:dyDescent="0.2">
      <c r="A86" s="115"/>
      <c r="B86" s="115"/>
      <c r="C86" s="21" t="s">
        <v>190</v>
      </c>
      <c r="D86" s="21" t="s">
        <v>191</v>
      </c>
      <c r="E86" s="21" t="s">
        <v>22</v>
      </c>
      <c r="F86" s="57">
        <v>38</v>
      </c>
      <c r="G86" s="57">
        <v>38</v>
      </c>
      <c r="H86" s="57">
        <v>42.16</v>
      </c>
      <c r="I86" s="15">
        <v>42.16</v>
      </c>
      <c r="J86" s="57">
        <v>42.16</v>
      </c>
      <c r="K86" s="124">
        <v>42.16</v>
      </c>
      <c r="L86" s="57">
        <v>42.16</v>
      </c>
      <c r="M86" s="57">
        <v>42.16</v>
      </c>
      <c r="N86" s="57">
        <v>42.16</v>
      </c>
      <c r="O86" s="57">
        <v>79.52</v>
      </c>
      <c r="P86" s="57">
        <v>52.7</v>
      </c>
      <c r="Q86" s="57">
        <v>105.4</v>
      </c>
      <c r="R86" s="74">
        <f>SUM(F86:Q86)</f>
        <v>608.7399999999999</v>
      </c>
    </row>
    <row r="87" spans="1:18" x14ac:dyDescent="0.2">
      <c r="A87" s="92"/>
      <c r="B87" s="92"/>
      <c r="C87" s="17" t="s">
        <v>0</v>
      </c>
      <c r="D87" s="17"/>
      <c r="E87" s="17"/>
      <c r="F87" s="22">
        <f t="shared" ref="F87:Q87" si="12">SUM(F86:F86)</f>
        <v>38</v>
      </c>
      <c r="G87" s="22">
        <f t="shared" si="12"/>
        <v>38</v>
      </c>
      <c r="H87" s="22">
        <f t="shared" si="12"/>
        <v>42.16</v>
      </c>
      <c r="I87" s="22">
        <f t="shared" si="12"/>
        <v>42.16</v>
      </c>
      <c r="J87" s="22">
        <f t="shared" si="12"/>
        <v>42.16</v>
      </c>
      <c r="K87" s="22">
        <f t="shared" si="12"/>
        <v>42.16</v>
      </c>
      <c r="L87" s="22">
        <f t="shared" si="12"/>
        <v>42.16</v>
      </c>
      <c r="M87" s="22">
        <f t="shared" si="12"/>
        <v>42.16</v>
      </c>
      <c r="N87" s="22">
        <f t="shared" si="12"/>
        <v>42.16</v>
      </c>
      <c r="O87" s="22">
        <f t="shared" si="12"/>
        <v>79.52</v>
      </c>
      <c r="P87" s="22">
        <f t="shared" si="12"/>
        <v>52.7</v>
      </c>
      <c r="Q87" s="22">
        <f t="shared" si="12"/>
        <v>105.4</v>
      </c>
      <c r="R87" s="22">
        <f>SUM(F87:Q87)</f>
        <v>608.7399999999999</v>
      </c>
    </row>
    <row r="88" spans="1:18" s="47" customFormat="1" ht="11.25" customHeight="1" x14ac:dyDescent="0.2">
      <c r="K88" s="123"/>
      <c r="R88" s="51"/>
    </row>
    <row r="89" spans="1:18" x14ac:dyDescent="0.2">
      <c r="A89" s="88"/>
      <c r="B89" s="88"/>
      <c r="C89" s="145" t="s">
        <v>7</v>
      </c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</row>
    <row r="90" spans="1:18" ht="22.5" x14ac:dyDescent="0.2">
      <c r="A90" s="70"/>
      <c r="B90" s="70"/>
      <c r="C90" s="20" t="s">
        <v>163</v>
      </c>
      <c r="D90" s="84" t="s">
        <v>178</v>
      </c>
      <c r="E90" s="20" t="s">
        <v>63</v>
      </c>
      <c r="F90" s="7">
        <v>2572.7199999999998</v>
      </c>
      <c r="G90" s="7">
        <v>2572.7199999999998</v>
      </c>
      <c r="H90" s="7">
        <v>2572.7199999999998</v>
      </c>
      <c r="I90" s="7">
        <v>2572.7199999999998</v>
      </c>
      <c r="J90" s="7">
        <v>2572.7199999999998</v>
      </c>
      <c r="K90" s="122">
        <v>2572.7199999999998</v>
      </c>
      <c r="L90" s="7">
        <v>2572.7199999999998</v>
      </c>
      <c r="M90" s="7">
        <v>2572.7199999999998</v>
      </c>
      <c r="N90" s="7">
        <v>2572.7199999999998</v>
      </c>
      <c r="O90" s="7">
        <v>2572.7199999999998</v>
      </c>
      <c r="P90" s="7">
        <v>2572.7199999999998</v>
      </c>
      <c r="Q90" s="7">
        <v>2572.7199999999998</v>
      </c>
      <c r="R90" s="74">
        <f>SUM(F90:Q90)</f>
        <v>30872.640000000003</v>
      </c>
    </row>
    <row r="91" spans="1:18" x14ac:dyDescent="0.2">
      <c r="A91" s="95" t="s">
        <v>20</v>
      </c>
      <c r="B91" s="95" t="s">
        <v>21</v>
      </c>
      <c r="C91" s="17" t="s">
        <v>0</v>
      </c>
      <c r="D91" s="17"/>
      <c r="E91" s="17"/>
      <c r="F91" s="19">
        <f t="shared" ref="F91:R91" si="13">SUM(F90:F90)</f>
        <v>2572.7199999999998</v>
      </c>
      <c r="G91" s="19">
        <f t="shared" si="13"/>
        <v>2572.7199999999998</v>
      </c>
      <c r="H91" s="19">
        <f t="shared" si="13"/>
        <v>2572.7199999999998</v>
      </c>
      <c r="I91" s="19">
        <f t="shared" si="13"/>
        <v>2572.7199999999998</v>
      </c>
      <c r="J91" s="19">
        <f t="shared" si="13"/>
        <v>2572.7199999999998</v>
      </c>
      <c r="K91" s="19">
        <f t="shared" si="13"/>
        <v>2572.7199999999998</v>
      </c>
      <c r="L91" s="19">
        <f t="shared" si="13"/>
        <v>2572.7199999999998</v>
      </c>
      <c r="M91" s="19">
        <f t="shared" si="13"/>
        <v>2572.7199999999998</v>
      </c>
      <c r="N91" s="19">
        <f t="shared" si="13"/>
        <v>2572.7199999999998</v>
      </c>
      <c r="O91" s="19">
        <f t="shared" si="13"/>
        <v>2572.7199999999998</v>
      </c>
      <c r="P91" s="19">
        <f t="shared" si="13"/>
        <v>2572.7199999999998</v>
      </c>
      <c r="Q91" s="19">
        <f t="shared" si="13"/>
        <v>2572.7199999999998</v>
      </c>
      <c r="R91" s="19">
        <f t="shared" si="13"/>
        <v>30872.640000000003</v>
      </c>
    </row>
    <row r="92" spans="1:18" s="48" customFormat="1" ht="11.25" customHeight="1" x14ac:dyDescent="0.2">
      <c r="K92" s="125"/>
      <c r="R92" s="45"/>
    </row>
    <row r="93" spans="1:18" hidden="1" x14ac:dyDescent="0.2">
      <c r="A93" s="88"/>
      <c r="B93" s="88"/>
      <c r="C93" s="145" t="s">
        <v>8</v>
      </c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</row>
    <row r="94" spans="1:18" ht="22.5" hidden="1" x14ac:dyDescent="0.2">
      <c r="A94" s="43" t="s">
        <v>7</v>
      </c>
      <c r="B94" s="43"/>
      <c r="C94" s="6" t="s">
        <v>149</v>
      </c>
      <c r="D94" s="6" t="s">
        <v>150</v>
      </c>
      <c r="E94" s="6" t="s">
        <v>23</v>
      </c>
      <c r="F94" s="7"/>
      <c r="G94" s="7"/>
      <c r="H94" s="7">
        <v>0</v>
      </c>
      <c r="I94" s="7">
        <v>0</v>
      </c>
      <c r="J94" s="7">
        <v>0</v>
      </c>
      <c r="K94" s="122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8">
        <v>0</v>
      </c>
      <c r="R94" s="50">
        <f>SUM(F94:Q94)</f>
        <v>0</v>
      </c>
    </row>
    <row r="95" spans="1:18" hidden="1" x14ac:dyDescent="0.2">
      <c r="A95" s="96" t="s">
        <v>18</v>
      </c>
      <c r="B95" s="97" t="s">
        <v>15</v>
      </c>
      <c r="C95" s="17" t="s">
        <v>0</v>
      </c>
      <c r="D95" s="17"/>
      <c r="E95" s="17"/>
      <c r="F95" s="19">
        <f>SUM(F94)</f>
        <v>0</v>
      </c>
      <c r="G95" s="19">
        <f>SUM(G94)</f>
        <v>0</v>
      </c>
      <c r="H95" s="19">
        <f t="shared" ref="H95:Q95" si="14">SUM(H94)</f>
        <v>0</v>
      </c>
      <c r="I95" s="19">
        <f t="shared" si="14"/>
        <v>0</v>
      </c>
      <c r="J95" s="19">
        <f t="shared" si="14"/>
        <v>0</v>
      </c>
      <c r="K95" s="19">
        <f t="shared" si="14"/>
        <v>0</v>
      </c>
      <c r="L95" s="19">
        <f t="shared" si="14"/>
        <v>0</v>
      </c>
      <c r="M95" s="19">
        <f t="shared" si="14"/>
        <v>0</v>
      </c>
      <c r="N95" s="19">
        <f t="shared" si="14"/>
        <v>0</v>
      </c>
      <c r="O95" s="19">
        <f t="shared" si="14"/>
        <v>0</v>
      </c>
      <c r="P95" s="19">
        <f t="shared" si="14"/>
        <v>0</v>
      </c>
      <c r="Q95" s="19">
        <f t="shared" si="14"/>
        <v>0</v>
      </c>
      <c r="R95" s="19">
        <f>SUM(F95:Q95)</f>
        <v>0</v>
      </c>
    </row>
    <row r="96" spans="1:18" s="47" customFormat="1" ht="11.25" hidden="1" customHeight="1" x14ac:dyDescent="0.2">
      <c r="K96" s="123"/>
      <c r="R96" s="51"/>
    </row>
    <row r="97" spans="1:18" x14ac:dyDescent="0.2">
      <c r="A97" s="88"/>
      <c r="B97" s="88"/>
      <c r="C97" s="145" t="s">
        <v>9</v>
      </c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</row>
    <row r="98" spans="1:18" ht="22.5" hidden="1" x14ac:dyDescent="0.2">
      <c r="A98" s="12"/>
      <c r="B98" s="12"/>
      <c r="C98" s="67" t="s">
        <v>183</v>
      </c>
      <c r="D98" s="87" t="s">
        <v>184</v>
      </c>
      <c r="E98" s="6" t="s">
        <v>19</v>
      </c>
      <c r="F98" s="78"/>
      <c r="G98" s="78"/>
      <c r="H98" s="78"/>
      <c r="I98" s="40"/>
      <c r="J98" s="40"/>
      <c r="K98" s="118"/>
      <c r="L98" s="40"/>
      <c r="M98" s="40"/>
      <c r="N98" s="40"/>
      <c r="O98" s="40"/>
      <c r="P98" s="40"/>
      <c r="Q98" s="40">
        <v>0</v>
      </c>
      <c r="R98" s="75">
        <f>SUM(F98:Q98)</f>
        <v>0</v>
      </c>
    </row>
    <row r="99" spans="1:18" ht="22.5" x14ac:dyDescent="0.2">
      <c r="A99" s="98"/>
      <c r="B99" s="98"/>
      <c r="C99" s="67" t="s">
        <v>263</v>
      </c>
      <c r="D99" s="87" t="s">
        <v>264</v>
      </c>
      <c r="E99" s="6" t="s">
        <v>19</v>
      </c>
      <c r="F99" s="78">
        <v>1850</v>
      </c>
      <c r="G99" s="78">
        <v>1850</v>
      </c>
      <c r="H99" s="78">
        <v>1850</v>
      </c>
      <c r="I99" s="40">
        <v>1850</v>
      </c>
      <c r="J99" s="40">
        <v>1850</v>
      </c>
      <c r="K99" s="118">
        <v>1853.09</v>
      </c>
      <c r="L99" s="40">
        <v>1853.09</v>
      </c>
      <c r="M99" s="40">
        <v>1853.09</v>
      </c>
      <c r="N99" s="40">
        <v>1853.09</v>
      </c>
      <c r="O99" s="40">
        <v>1853.09</v>
      </c>
      <c r="P99" s="40">
        <v>1853.09</v>
      </c>
      <c r="Q99" s="40">
        <v>3706.18</v>
      </c>
      <c r="R99" s="75">
        <f>SUM(F99:Q99)</f>
        <v>24074.720000000001</v>
      </c>
    </row>
    <row r="100" spans="1:18" x14ac:dyDescent="0.2">
      <c r="A100" s="98"/>
      <c r="B100" s="98"/>
      <c r="C100" s="67" t="s">
        <v>199</v>
      </c>
      <c r="D100" s="87" t="s">
        <v>200</v>
      </c>
      <c r="E100" s="6" t="s">
        <v>201</v>
      </c>
      <c r="F100" s="78">
        <v>12041.72</v>
      </c>
      <c r="G100" s="78">
        <v>12041.72</v>
      </c>
      <c r="H100" s="78">
        <v>12041.72</v>
      </c>
      <c r="I100" s="40">
        <v>12041.72</v>
      </c>
      <c r="J100" s="40">
        <v>12041.72</v>
      </c>
      <c r="K100" s="118">
        <v>12041.72</v>
      </c>
      <c r="L100" s="40">
        <v>12041.72</v>
      </c>
      <c r="M100" s="40">
        <v>12041.72</v>
      </c>
      <c r="N100" s="40">
        <v>12041.72</v>
      </c>
      <c r="O100" s="40">
        <v>12041.72</v>
      </c>
      <c r="P100" s="40">
        <v>12041.72</v>
      </c>
      <c r="Q100" s="40">
        <v>12041.72</v>
      </c>
      <c r="R100" s="75">
        <f>SUM(F100:Q100)</f>
        <v>144500.63999999998</v>
      </c>
    </row>
    <row r="101" spans="1:18" x14ac:dyDescent="0.2">
      <c r="A101" s="98"/>
      <c r="B101" s="98"/>
      <c r="C101" s="67" t="s">
        <v>216</v>
      </c>
      <c r="D101" s="87" t="s">
        <v>217</v>
      </c>
      <c r="E101" s="6" t="s">
        <v>218</v>
      </c>
      <c r="F101" s="78"/>
      <c r="G101" s="78"/>
      <c r="H101" s="78"/>
      <c r="I101" s="40"/>
      <c r="J101" s="40"/>
      <c r="K101" s="118">
        <v>1222.22</v>
      </c>
      <c r="L101" s="40"/>
      <c r="M101" s="40">
        <v>0</v>
      </c>
      <c r="N101" s="40"/>
      <c r="O101" s="40"/>
      <c r="P101" s="40"/>
      <c r="Q101" s="40"/>
      <c r="R101" s="75">
        <f>SUM(F101:Q101)</f>
        <v>1222.22</v>
      </c>
    </row>
    <row r="102" spans="1:18" x14ac:dyDescent="0.2">
      <c r="A102" s="98"/>
      <c r="B102" s="98"/>
      <c r="C102" s="17" t="s">
        <v>0</v>
      </c>
      <c r="D102" s="17"/>
      <c r="E102" s="17"/>
      <c r="F102" s="19">
        <f t="shared" ref="F102:I102" si="15">SUM(F98:F100)</f>
        <v>13891.72</v>
      </c>
      <c r="G102" s="19">
        <f t="shared" si="15"/>
        <v>13891.72</v>
      </c>
      <c r="H102" s="19">
        <f t="shared" si="15"/>
        <v>13891.72</v>
      </c>
      <c r="I102" s="19">
        <f t="shared" si="15"/>
        <v>13891.72</v>
      </c>
      <c r="J102" s="19">
        <f>SUM(J98:J100)</f>
        <v>13891.72</v>
      </c>
      <c r="K102" s="19">
        <f>SUM(K98:K101)</f>
        <v>15117.029999999999</v>
      </c>
      <c r="L102" s="19">
        <f t="shared" ref="L102:Q102" si="16">SUM(L98:L100)</f>
        <v>13894.81</v>
      </c>
      <c r="M102" s="19">
        <f>SUM(M98:M101)</f>
        <v>13894.81</v>
      </c>
      <c r="N102" s="19">
        <f t="shared" si="16"/>
        <v>13894.81</v>
      </c>
      <c r="O102" s="19">
        <f t="shared" si="16"/>
        <v>13894.81</v>
      </c>
      <c r="P102" s="19">
        <f t="shared" si="16"/>
        <v>13894.81</v>
      </c>
      <c r="Q102" s="19">
        <f t="shared" si="16"/>
        <v>15747.9</v>
      </c>
      <c r="R102" s="19">
        <f>SUM(F102:Q102)</f>
        <v>169797.58</v>
      </c>
    </row>
    <row r="103" spans="1:18" s="47" customFormat="1" ht="11.25" customHeight="1" x14ac:dyDescent="0.2">
      <c r="K103" s="123"/>
      <c r="R103" s="51"/>
    </row>
    <row r="104" spans="1:18" x14ac:dyDescent="0.2">
      <c r="A104" s="88"/>
      <c r="B104" s="88"/>
      <c r="C104" s="145" t="s">
        <v>67</v>
      </c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</row>
    <row r="105" spans="1:18" x14ac:dyDescent="0.2">
      <c r="A105" s="16"/>
      <c r="B105" s="16"/>
      <c r="C105" s="6" t="s">
        <v>152</v>
      </c>
      <c r="D105" s="10" t="s">
        <v>153</v>
      </c>
      <c r="E105" s="6" t="s">
        <v>81</v>
      </c>
      <c r="F105" s="24">
        <v>13550</v>
      </c>
      <c r="G105" s="24">
        <v>13550</v>
      </c>
      <c r="H105" s="24">
        <v>13550</v>
      </c>
      <c r="I105" s="24">
        <v>0</v>
      </c>
      <c r="J105" s="24">
        <v>0</v>
      </c>
      <c r="K105" s="42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72">
        <f>SUM(F105:Q105)</f>
        <v>40650</v>
      </c>
    </row>
    <row r="106" spans="1:18" x14ac:dyDescent="0.2">
      <c r="A106" s="97"/>
      <c r="B106" s="97"/>
      <c r="C106" s="53" t="s">
        <v>230</v>
      </c>
      <c r="D106" s="80" t="s">
        <v>231</v>
      </c>
      <c r="E106" s="6" t="s">
        <v>232</v>
      </c>
      <c r="F106" s="7">
        <v>1076</v>
      </c>
      <c r="G106" s="7">
        <v>2152</v>
      </c>
      <c r="H106" s="7">
        <v>0</v>
      </c>
      <c r="I106" s="7">
        <v>1076</v>
      </c>
      <c r="J106" s="7">
        <v>1076</v>
      </c>
      <c r="K106" s="122">
        <v>1076</v>
      </c>
      <c r="L106" s="7">
        <v>1076</v>
      </c>
      <c r="M106" s="7">
        <v>1076</v>
      </c>
      <c r="N106" s="7">
        <v>1076</v>
      </c>
      <c r="O106" s="7">
        <v>1076</v>
      </c>
      <c r="P106" s="7">
        <v>1076</v>
      </c>
      <c r="Q106" s="7">
        <v>2152</v>
      </c>
      <c r="R106" s="72">
        <f t="shared" ref="R106:R108" si="17">SUM(F106:Q106)</f>
        <v>13988</v>
      </c>
    </row>
    <row r="107" spans="1:18" x14ac:dyDescent="0.2">
      <c r="A107" s="97"/>
      <c r="B107" s="97"/>
      <c r="C107" s="53" t="s">
        <v>266</v>
      </c>
      <c r="D107" s="80" t="s">
        <v>265</v>
      </c>
      <c r="E107" s="6" t="s">
        <v>81</v>
      </c>
      <c r="F107" s="7"/>
      <c r="G107" s="7"/>
      <c r="H107" s="7"/>
      <c r="I107" s="7">
        <v>13550</v>
      </c>
      <c r="J107" s="7">
        <v>13550</v>
      </c>
      <c r="K107" s="7">
        <v>13550</v>
      </c>
      <c r="L107" s="7">
        <v>13550</v>
      </c>
      <c r="M107" s="7">
        <v>0</v>
      </c>
      <c r="N107" s="7"/>
      <c r="O107" s="7"/>
      <c r="P107" s="7"/>
      <c r="Q107" s="7"/>
      <c r="R107" s="72">
        <f t="shared" si="17"/>
        <v>54200</v>
      </c>
    </row>
    <row r="108" spans="1:18" x14ac:dyDescent="0.2">
      <c r="A108" s="97"/>
      <c r="B108" s="97"/>
      <c r="C108" s="53" t="s">
        <v>292</v>
      </c>
      <c r="D108" s="80" t="s">
        <v>293</v>
      </c>
      <c r="E108" s="6" t="s">
        <v>81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>
        <v>4900</v>
      </c>
      <c r="R108" s="72">
        <f t="shared" si="17"/>
        <v>4900</v>
      </c>
    </row>
    <row r="109" spans="1:18" x14ac:dyDescent="0.2">
      <c r="A109" s="92"/>
      <c r="B109" s="92"/>
      <c r="C109" s="17" t="s">
        <v>0</v>
      </c>
      <c r="D109" s="17"/>
      <c r="E109" s="17"/>
      <c r="F109" s="19">
        <f>SUM(F105:F105)</f>
        <v>13550</v>
      </c>
      <c r="G109" s="19">
        <f>SUM(G105:G106)</f>
        <v>15702</v>
      </c>
      <c r="H109" s="19">
        <f>SUM(H105:H105)</f>
        <v>13550</v>
      </c>
      <c r="I109" s="19">
        <f>SUM(I105:I107)</f>
        <v>14626</v>
      </c>
      <c r="J109" s="19">
        <f>SUM(J105:J107)</f>
        <v>14626</v>
      </c>
      <c r="K109" s="19">
        <f t="shared" ref="K109:L109" si="18">SUM(K105:K107)</f>
        <v>14626</v>
      </c>
      <c r="L109" s="19">
        <f t="shared" si="18"/>
        <v>14626</v>
      </c>
      <c r="M109" s="19">
        <f t="shared" ref="M109:P109" si="19">SUM(M105:M106)</f>
        <v>1076</v>
      </c>
      <c r="N109" s="19">
        <f t="shared" si="19"/>
        <v>1076</v>
      </c>
      <c r="O109" s="19">
        <f t="shared" si="19"/>
        <v>1076</v>
      </c>
      <c r="P109" s="19">
        <f t="shared" si="19"/>
        <v>1076</v>
      </c>
      <c r="Q109" s="19">
        <f>SUM(Q105:Q108)</f>
        <v>7052</v>
      </c>
      <c r="R109" s="19">
        <f>SUM(F109:Q109)</f>
        <v>112662</v>
      </c>
    </row>
    <row r="110" spans="1:18" s="47" customFormat="1" ht="11.25" customHeight="1" x14ac:dyDescent="0.2">
      <c r="K110" s="123"/>
      <c r="R110" s="51"/>
    </row>
    <row r="111" spans="1:18" ht="11.25" customHeight="1" x14ac:dyDescent="0.2">
      <c r="A111" s="88"/>
      <c r="B111" s="88"/>
      <c r="C111" s="145" t="s">
        <v>54</v>
      </c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</row>
    <row r="112" spans="1:18" x14ac:dyDescent="0.2">
      <c r="A112" s="16"/>
      <c r="B112" s="16"/>
      <c r="C112" s="6" t="s">
        <v>164</v>
      </c>
      <c r="D112" s="80" t="s">
        <v>179</v>
      </c>
      <c r="E112" s="20" t="s">
        <v>55</v>
      </c>
      <c r="F112" s="7">
        <v>2433.7399999999998</v>
      </c>
      <c r="G112" s="7">
        <v>2433.75</v>
      </c>
      <c r="H112" s="7">
        <v>2433.75</v>
      </c>
      <c r="I112" s="7">
        <v>2433.75</v>
      </c>
      <c r="J112" s="7">
        <v>2433.75</v>
      </c>
      <c r="K112" s="122">
        <v>2433.75</v>
      </c>
      <c r="L112" s="7">
        <v>2433.75</v>
      </c>
      <c r="M112" s="7">
        <v>2433.75</v>
      </c>
      <c r="N112" s="7">
        <v>2468.2800000000002</v>
      </c>
      <c r="O112" s="7">
        <v>2433.75</v>
      </c>
      <c r="P112" s="7">
        <v>2433.75</v>
      </c>
      <c r="Q112" s="7">
        <v>2433.75</v>
      </c>
      <c r="R112" s="74">
        <f>SUM(F112:Q112)</f>
        <v>29239.519999999997</v>
      </c>
    </row>
    <row r="113" spans="1:18" x14ac:dyDescent="0.2">
      <c r="A113" s="92"/>
      <c r="B113" s="92"/>
      <c r="C113" s="17" t="s">
        <v>0</v>
      </c>
      <c r="D113" s="17"/>
      <c r="E113" s="17"/>
      <c r="F113" s="19">
        <f t="shared" ref="F113:R113" si="20">SUM(F112:F112)</f>
        <v>2433.7399999999998</v>
      </c>
      <c r="G113" s="19">
        <f t="shared" si="20"/>
        <v>2433.75</v>
      </c>
      <c r="H113" s="19">
        <f t="shared" si="20"/>
        <v>2433.75</v>
      </c>
      <c r="I113" s="19">
        <f t="shared" si="20"/>
        <v>2433.75</v>
      </c>
      <c r="J113" s="19">
        <f t="shared" si="20"/>
        <v>2433.75</v>
      </c>
      <c r="K113" s="19">
        <f t="shared" si="20"/>
        <v>2433.75</v>
      </c>
      <c r="L113" s="19">
        <f t="shared" si="20"/>
        <v>2433.75</v>
      </c>
      <c r="M113" s="19">
        <f t="shared" si="20"/>
        <v>2433.75</v>
      </c>
      <c r="N113" s="19">
        <f t="shared" si="20"/>
        <v>2468.2800000000002</v>
      </c>
      <c r="O113" s="19">
        <f t="shared" si="20"/>
        <v>2433.75</v>
      </c>
      <c r="P113" s="19">
        <f t="shared" si="20"/>
        <v>2433.75</v>
      </c>
      <c r="Q113" s="19">
        <v>2433.75</v>
      </c>
      <c r="R113" s="19">
        <f t="shared" si="20"/>
        <v>29239.519999999997</v>
      </c>
    </row>
    <row r="114" spans="1:18" s="47" customFormat="1" ht="11.25" customHeight="1" x14ac:dyDescent="0.2">
      <c r="K114" s="123"/>
      <c r="R114" s="51"/>
    </row>
    <row r="115" spans="1:18" x14ac:dyDescent="0.2">
      <c r="A115" s="88"/>
      <c r="B115" s="88"/>
      <c r="C115" s="142" t="s">
        <v>59</v>
      </c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</row>
    <row r="116" spans="1:18" ht="22.5" x14ac:dyDescent="0.2">
      <c r="A116" s="99"/>
      <c r="B116" s="99"/>
      <c r="C116" s="38" t="s">
        <v>246</v>
      </c>
      <c r="D116" s="27" t="s">
        <v>245</v>
      </c>
      <c r="E116" s="15" t="s">
        <v>82</v>
      </c>
      <c r="F116" s="24">
        <v>3020</v>
      </c>
      <c r="G116" s="24">
        <v>3020</v>
      </c>
      <c r="H116" s="24">
        <v>3020</v>
      </c>
      <c r="I116" s="25">
        <f>3020+637</f>
        <v>3657</v>
      </c>
      <c r="J116" s="26">
        <v>3020</v>
      </c>
      <c r="K116" s="126">
        <v>3020</v>
      </c>
      <c r="L116" s="26">
        <v>3243</v>
      </c>
      <c r="M116" s="26">
        <v>3020</v>
      </c>
      <c r="N116" s="26">
        <v>3228</v>
      </c>
      <c r="O116" s="26">
        <v>3020</v>
      </c>
      <c r="P116" s="26">
        <f>3020+228</f>
        <v>3248</v>
      </c>
      <c r="Q116" s="25">
        <v>3020</v>
      </c>
      <c r="R116" s="72">
        <f>SUM(F116:Q116)</f>
        <v>37536</v>
      </c>
    </row>
    <row r="117" spans="1:18" x14ac:dyDescent="0.2">
      <c r="A117" s="99" t="s">
        <v>40</v>
      </c>
      <c r="B117" s="99"/>
      <c r="C117" s="29" t="s">
        <v>0</v>
      </c>
      <c r="D117" s="29"/>
      <c r="E117" s="29"/>
      <c r="F117" s="30">
        <f t="shared" ref="F117:Q117" si="21">SUM(F116:F116)</f>
        <v>3020</v>
      </c>
      <c r="G117" s="30">
        <f t="shared" si="21"/>
        <v>3020</v>
      </c>
      <c r="H117" s="30">
        <f t="shared" si="21"/>
        <v>3020</v>
      </c>
      <c r="I117" s="30">
        <f t="shared" si="21"/>
        <v>3657</v>
      </c>
      <c r="J117" s="30">
        <f t="shared" si="21"/>
        <v>3020</v>
      </c>
      <c r="K117" s="30">
        <f t="shared" si="21"/>
        <v>3020</v>
      </c>
      <c r="L117" s="30">
        <f t="shared" si="21"/>
        <v>3243</v>
      </c>
      <c r="M117" s="30">
        <f t="shared" si="21"/>
        <v>3020</v>
      </c>
      <c r="N117" s="30">
        <f t="shared" si="21"/>
        <v>3228</v>
      </c>
      <c r="O117" s="30">
        <f t="shared" si="21"/>
        <v>3020</v>
      </c>
      <c r="P117" s="30">
        <f t="shared" si="21"/>
        <v>3248</v>
      </c>
      <c r="Q117" s="30">
        <f t="shared" si="21"/>
        <v>3020</v>
      </c>
      <c r="R117" s="30">
        <f>SUM(F117:Q117)</f>
        <v>37536</v>
      </c>
    </row>
    <row r="118" spans="1:18" s="49" customFormat="1" ht="11.25" customHeight="1" x14ac:dyDescent="0.2">
      <c r="K118" s="127"/>
    </row>
    <row r="119" spans="1:18" x14ac:dyDescent="0.2">
      <c r="A119" s="88"/>
      <c r="B119" s="100"/>
      <c r="C119" s="142" t="s">
        <v>74</v>
      </c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</row>
    <row r="120" spans="1:18" ht="22.5" x14ac:dyDescent="0.2">
      <c r="A120" s="12"/>
      <c r="B120" s="12"/>
      <c r="C120" s="76" t="s">
        <v>228</v>
      </c>
      <c r="D120" s="85" t="s">
        <v>229</v>
      </c>
      <c r="E120" s="6" t="s">
        <v>24</v>
      </c>
      <c r="F120" s="7">
        <v>4999.5</v>
      </c>
      <c r="G120" s="7">
        <v>4999.5</v>
      </c>
      <c r="H120" s="7">
        <v>4900.5</v>
      </c>
      <c r="I120" s="8">
        <v>4851</v>
      </c>
      <c r="J120" s="8">
        <v>4900.5</v>
      </c>
      <c r="K120" s="128">
        <v>4801.5</v>
      </c>
      <c r="L120" s="8">
        <v>4702.5</v>
      </c>
      <c r="M120" s="8">
        <v>4554</v>
      </c>
      <c r="N120" s="8">
        <v>4603.5</v>
      </c>
      <c r="O120" s="8">
        <v>4554</v>
      </c>
      <c r="P120" s="8">
        <v>4554</v>
      </c>
      <c r="Q120" s="8">
        <v>4653</v>
      </c>
      <c r="R120" s="50">
        <f>SUM(F120:Q120)</f>
        <v>57073.5</v>
      </c>
    </row>
    <row r="121" spans="1:18" x14ac:dyDescent="0.2">
      <c r="A121" s="97"/>
      <c r="B121" s="101"/>
      <c r="C121" s="29" t="s">
        <v>0</v>
      </c>
      <c r="D121" s="29"/>
      <c r="E121" s="29"/>
      <c r="F121" s="30">
        <f t="shared" ref="F121:R121" si="22">SUM(F120:F120)</f>
        <v>4999.5</v>
      </c>
      <c r="G121" s="30">
        <f t="shared" si="22"/>
        <v>4999.5</v>
      </c>
      <c r="H121" s="30">
        <f t="shared" si="22"/>
        <v>4900.5</v>
      </c>
      <c r="I121" s="30">
        <f t="shared" si="22"/>
        <v>4851</v>
      </c>
      <c r="J121" s="30">
        <f t="shared" si="22"/>
        <v>4900.5</v>
      </c>
      <c r="K121" s="19">
        <f t="shared" si="22"/>
        <v>4801.5</v>
      </c>
      <c r="L121" s="30">
        <f t="shared" si="22"/>
        <v>4702.5</v>
      </c>
      <c r="M121" s="30">
        <f t="shared" si="22"/>
        <v>4554</v>
      </c>
      <c r="N121" s="30">
        <f t="shared" si="22"/>
        <v>4603.5</v>
      </c>
      <c r="O121" s="30">
        <f t="shared" si="22"/>
        <v>4554</v>
      </c>
      <c r="P121" s="30">
        <f t="shared" si="22"/>
        <v>4554</v>
      </c>
      <c r="Q121" s="30">
        <f t="shared" si="22"/>
        <v>4653</v>
      </c>
      <c r="R121" s="30">
        <f t="shared" si="22"/>
        <v>57073.5</v>
      </c>
    </row>
    <row r="122" spans="1:18" s="47" customFormat="1" ht="11.25" customHeight="1" x14ac:dyDescent="0.2">
      <c r="K122" s="123"/>
      <c r="R122" s="51"/>
    </row>
    <row r="123" spans="1:18" x14ac:dyDescent="0.2">
      <c r="A123" s="88"/>
      <c r="B123" s="88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</row>
    <row r="124" spans="1:18" s="60" customFormat="1" x14ac:dyDescent="0.2">
      <c r="A124" s="54" t="s">
        <v>38</v>
      </c>
      <c r="B124" s="54" t="s">
        <v>15</v>
      </c>
      <c r="C124" s="53" t="s">
        <v>100</v>
      </c>
      <c r="D124" s="10" t="s">
        <v>121</v>
      </c>
      <c r="E124" s="15" t="s">
        <v>61</v>
      </c>
      <c r="F124" s="63">
        <v>6900.24</v>
      </c>
      <c r="G124" s="63">
        <v>11919.35</v>
      </c>
      <c r="H124" s="63">
        <v>7025.16</v>
      </c>
      <c r="I124" s="64">
        <v>8487.34</v>
      </c>
      <c r="J124" s="65">
        <v>8807.77</v>
      </c>
      <c r="K124" s="129">
        <v>7854.77</v>
      </c>
      <c r="L124" s="65">
        <v>5628.66</v>
      </c>
      <c r="M124" s="65">
        <v>5260.66</v>
      </c>
      <c r="N124" s="65">
        <v>6601.3</v>
      </c>
      <c r="O124" s="65">
        <v>7945.06</v>
      </c>
      <c r="P124" s="65">
        <v>6652.25</v>
      </c>
      <c r="Q124" s="64">
        <v>7514.7</v>
      </c>
      <c r="R124" s="61">
        <f t="shared" ref="R124:R125" si="23">SUM(F124:Q124)</f>
        <v>90597.260000000009</v>
      </c>
    </row>
    <row r="125" spans="1:18" s="60" customFormat="1" x14ac:dyDescent="0.2">
      <c r="A125" s="54"/>
      <c r="B125" s="54"/>
      <c r="C125" s="53" t="s">
        <v>157</v>
      </c>
      <c r="D125" s="10" t="s">
        <v>159</v>
      </c>
      <c r="E125" s="108" t="s">
        <v>148</v>
      </c>
      <c r="F125" s="63">
        <v>36665.57</v>
      </c>
      <c r="G125" s="63">
        <v>39544.01</v>
      </c>
      <c r="H125" s="63">
        <v>51982.9</v>
      </c>
      <c r="I125" s="64">
        <v>38834.89</v>
      </c>
      <c r="J125" s="65">
        <v>48222.15</v>
      </c>
      <c r="K125" s="129">
        <v>35054.120000000003</v>
      </c>
      <c r="L125" s="65">
        <v>36050.83</v>
      </c>
      <c r="M125" s="65">
        <v>39514.39</v>
      </c>
      <c r="N125" s="65">
        <v>38319.42</v>
      </c>
      <c r="O125" s="65">
        <v>29350.46</v>
      </c>
      <c r="P125" s="65">
        <v>32186.05</v>
      </c>
      <c r="Q125" s="64">
        <v>31874.27</v>
      </c>
      <c r="R125" s="61">
        <f t="shared" si="23"/>
        <v>457599.06</v>
      </c>
    </row>
    <row r="126" spans="1:18" x14ac:dyDescent="0.2">
      <c r="A126" s="92"/>
      <c r="B126" s="92"/>
      <c r="C126" s="17" t="s">
        <v>0</v>
      </c>
      <c r="D126" s="17"/>
      <c r="E126" s="17"/>
      <c r="F126" s="19">
        <f t="shared" ref="F126:Q126" si="24">SUM(F124:F125)</f>
        <v>43565.81</v>
      </c>
      <c r="G126" s="19">
        <f t="shared" si="24"/>
        <v>51463.360000000001</v>
      </c>
      <c r="H126" s="19">
        <f t="shared" si="24"/>
        <v>59008.06</v>
      </c>
      <c r="I126" s="19">
        <f t="shared" si="24"/>
        <v>47322.229999999996</v>
      </c>
      <c r="J126" s="19">
        <f t="shared" si="24"/>
        <v>57029.919999999998</v>
      </c>
      <c r="K126" s="19">
        <f t="shared" si="24"/>
        <v>42908.89</v>
      </c>
      <c r="L126" s="19">
        <f t="shared" si="24"/>
        <v>41679.490000000005</v>
      </c>
      <c r="M126" s="19">
        <f t="shared" si="24"/>
        <v>44775.05</v>
      </c>
      <c r="N126" s="19">
        <f t="shared" si="24"/>
        <v>44920.72</v>
      </c>
      <c r="O126" s="19">
        <f t="shared" si="24"/>
        <v>37295.519999999997</v>
      </c>
      <c r="P126" s="19">
        <f t="shared" si="24"/>
        <v>38838.300000000003</v>
      </c>
      <c r="Q126" s="19">
        <f t="shared" si="24"/>
        <v>39388.97</v>
      </c>
      <c r="R126" s="19">
        <f>SUM(F126:Q126)</f>
        <v>548196.31999999995</v>
      </c>
    </row>
    <row r="127" spans="1:18" s="47" customFormat="1" ht="11.25" customHeight="1" x14ac:dyDescent="0.2">
      <c r="K127" s="123"/>
      <c r="R127" s="51"/>
    </row>
    <row r="128" spans="1:18" x14ac:dyDescent="0.2">
      <c r="A128" s="88"/>
      <c r="B128" s="100"/>
      <c r="C128" s="142" t="s">
        <v>75</v>
      </c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</row>
    <row r="129" spans="1:18" ht="22.5" x14ac:dyDescent="0.2">
      <c r="A129" s="99"/>
      <c r="B129" s="99"/>
      <c r="C129" s="41" t="s">
        <v>202</v>
      </c>
      <c r="D129" s="36" t="s">
        <v>203</v>
      </c>
      <c r="E129" s="55" t="s">
        <v>64</v>
      </c>
      <c r="F129" s="39">
        <v>3000</v>
      </c>
      <c r="G129" s="39">
        <v>3000</v>
      </c>
      <c r="H129" s="39">
        <v>3000</v>
      </c>
      <c r="I129" s="39">
        <v>3000</v>
      </c>
      <c r="J129" s="39">
        <v>3000</v>
      </c>
      <c r="K129" s="130">
        <v>3000</v>
      </c>
      <c r="L129" s="39">
        <v>3000</v>
      </c>
      <c r="M129" s="39">
        <v>3000</v>
      </c>
      <c r="N129" s="39">
        <v>3000</v>
      </c>
      <c r="O129" s="39">
        <v>3000</v>
      </c>
      <c r="P129" s="39">
        <v>3000</v>
      </c>
      <c r="Q129" s="39">
        <v>3000</v>
      </c>
      <c r="R129" s="73">
        <f>SUM(F129:Q129)</f>
        <v>36000</v>
      </c>
    </row>
    <row r="130" spans="1:18" x14ac:dyDescent="0.2">
      <c r="A130" s="97"/>
      <c r="B130" s="101"/>
      <c r="C130" s="16"/>
      <c r="D130" s="16"/>
      <c r="E130" s="16"/>
      <c r="F130" s="37">
        <f t="shared" ref="F130:Q130" si="25">SUM(F129:F129)</f>
        <v>3000</v>
      </c>
      <c r="G130" s="37">
        <f t="shared" si="25"/>
        <v>3000</v>
      </c>
      <c r="H130" s="37">
        <f t="shared" si="25"/>
        <v>3000</v>
      </c>
      <c r="I130" s="37">
        <f t="shared" si="25"/>
        <v>3000</v>
      </c>
      <c r="J130" s="37">
        <f t="shared" si="25"/>
        <v>3000</v>
      </c>
      <c r="K130" s="37">
        <f t="shared" si="25"/>
        <v>3000</v>
      </c>
      <c r="L130" s="37">
        <f t="shared" si="25"/>
        <v>3000</v>
      </c>
      <c r="M130" s="37">
        <f t="shared" si="25"/>
        <v>3000</v>
      </c>
      <c r="N130" s="37">
        <f t="shared" si="25"/>
        <v>3000</v>
      </c>
      <c r="O130" s="37">
        <f t="shared" si="25"/>
        <v>3000</v>
      </c>
      <c r="P130" s="37">
        <f t="shared" si="25"/>
        <v>3000</v>
      </c>
      <c r="Q130" s="37">
        <f t="shared" si="25"/>
        <v>3000</v>
      </c>
      <c r="R130" s="37">
        <f>SUM(F130:Q130)</f>
        <v>36000</v>
      </c>
    </row>
    <row r="131" spans="1:18" s="47" customFormat="1" ht="11.25" customHeight="1" x14ac:dyDescent="0.2">
      <c r="K131" s="123"/>
      <c r="R131" s="51"/>
    </row>
    <row r="132" spans="1:18" hidden="1" x14ac:dyDescent="0.2">
      <c r="A132" s="102"/>
      <c r="B132" s="103"/>
      <c r="C132" s="142" t="s">
        <v>66</v>
      </c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</row>
    <row r="133" spans="1:18" ht="22.5" hidden="1" customHeight="1" x14ac:dyDescent="0.2">
      <c r="A133" s="5"/>
      <c r="B133" s="23"/>
      <c r="C133" s="54" t="s">
        <v>68</v>
      </c>
      <c r="D133" s="36" t="s">
        <v>70</v>
      </c>
      <c r="E133" s="35" t="s">
        <v>77</v>
      </c>
      <c r="F133" s="24"/>
      <c r="G133" s="24"/>
      <c r="H133" s="24"/>
      <c r="I133" s="24"/>
      <c r="J133" s="24"/>
      <c r="K133" s="42"/>
      <c r="L133" s="24"/>
      <c r="M133" s="24"/>
      <c r="N133" s="24"/>
      <c r="O133" s="24"/>
      <c r="P133" s="24"/>
      <c r="Q133" s="24">
        <v>0</v>
      </c>
      <c r="R133" s="72">
        <f>SUM(F133:Q133)</f>
        <v>0</v>
      </c>
    </row>
    <row r="134" spans="1:18" hidden="1" x14ac:dyDescent="0.2">
      <c r="A134" s="97"/>
      <c r="B134" s="101"/>
      <c r="C134" s="16"/>
      <c r="D134" s="16"/>
      <c r="E134" s="16"/>
      <c r="F134" s="37">
        <f t="shared" ref="F134:Q134" si="26">SUM(F133:F133)</f>
        <v>0</v>
      </c>
      <c r="G134" s="37">
        <f t="shared" si="26"/>
        <v>0</v>
      </c>
      <c r="H134" s="37">
        <f t="shared" si="26"/>
        <v>0</v>
      </c>
      <c r="I134" s="37">
        <f t="shared" si="26"/>
        <v>0</v>
      </c>
      <c r="J134" s="37">
        <f t="shared" si="26"/>
        <v>0</v>
      </c>
      <c r="K134" s="19">
        <f t="shared" si="26"/>
        <v>0</v>
      </c>
      <c r="L134" s="37">
        <f t="shared" si="26"/>
        <v>0</v>
      </c>
      <c r="M134" s="37">
        <f t="shared" si="26"/>
        <v>0</v>
      </c>
      <c r="N134" s="37">
        <f t="shared" si="26"/>
        <v>0</v>
      </c>
      <c r="O134" s="37">
        <f t="shared" si="26"/>
        <v>0</v>
      </c>
      <c r="P134" s="37">
        <f t="shared" si="26"/>
        <v>0</v>
      </c>
      <c r="Q134" s="37">
        <f t="shared" si="26"/>
        <v>0</v>
      </c>
      <c r="R134" s="37">
        <f>SUM(F134:Q134)</f>
        <v>0</v>
      </c>
    </row>
    <row r="135" spans="1:18" s="47" customFormat="1" ht="11.25" hidden="1" customHeight="1" x14ac:dyDescent="0.2">
      <c r="K135" s="123"/>
      <c r="R135" s="51"/>
    </row>
    <row r="136" spans="1:18" x14ac:dyDescent="0.2">
      <c r="A136" s="102"/>
      <c r="B136" s="103"/>
      <c r="C136" s="142" t="s">
        <v>161</v>
      </c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</row>
    <row r="137" spans="1:18" hidden="1" x14ac:dyDescent="0.2">
      <c r="A137" s="5"/>
      <c r="B137" s="23"/>
      <c r="C137" s="54" t="s">
        <v>162</v>
      </c>
      <c r="D137" s="86" t="s">
        <v>180</v>
      </c>
      <c r="E137" s="35" t="s">
        <v>223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42">
        <v>0</v>
      </c>
      <c r="L137" s="24">
        <v>0</v>
      </c>
      <c r="M137" s="24"/>
      <c r="N137" s="24"/>
      <c r="O137" s="24">
        <v>0</v>
      </c>
      <c r="P137" s="24">
        <v>0</v>
      </c>
      <c r="Q137" s="24"/>
      <c r="R137" s="72">
        <f>SUM(F137:Q137)</f>
        <v>0</v>
      </c>
    </row>
    <row r="138" spans="1:18" x14ac:dyDescent="0.2">
      <c r="A138" s="5"/>
      <c r="B138" s="23"/>
      <c r="C138" s="54" t="s">
        <v>243</v>
      </c>
      <c r="D138" s="86" t="s">
        <v>244</v>
      </c>
      <c r="E138" s="35" t="s">
        <v>223</v>
      </c>
      <c r="F138" s="24">
        <v>460</v>
      </c>
      <c r="G138" s="24">
        <v>460</v>
      </c>
      <c r="H138" s="24">
        <v>460</v>
      </c>
      <c r="I138" s="24">
        <v>0</v>
      </c>
      <c r="J138" s="24">
        <v>871</v>
      </c>
      <c r="K138" s="42">
        <v>411</v>
      </c>
      <c r="L138" s="24">
        <v>411</v>
      </c>
      <c r="M138" s="24">
        <v>411</v>
      </c>
      <c r="N138" s="24">
        <v>411</v>
      </c>
      <c r="O138" s="24">
        <v>411</v>
      </c>
      <c r="P138" s="24">
        <v>411</v>
      </c>
      <c r="Q138" s="24">
        <v>411</v>
      </c>
      <c r="R138" s="72">
        <f>SUM(F138:Q138)</f>
        <v>5128</v>
      </c>
    </row>
    <row r="139" spans="1:18" x14ac:dyDescent="0.2">
      <c r="A139" s="5"/>
      <c r="B139" s="23"/>
      <c r="C139" s="16"/>
      <c r="D139" s="16"/>
      <c r="E139" s="16"/>
      <c r="F139" s="37">
        <f>SUM(F137:F138)</f>
        <v>460</v>
      </c>
      <c r="G139" s="37">
        <f>SUM(G137:G138)</f>
        <v>460</v>
      </c>
      <c r="H139" s="37">
        <f>SUM(H137:H138)</f>
        <v>460</v>
      </c>
      <c r="I139" s="37">
        <f t="shared" ref="I139" si="27">SUM(I137:I137)</f>
        <v>0</v>
      </c>
      <c r="J139" s="37">
        <f>SUM(J137:J138)</f>
        <v>871</v>
      </c>
      <c r="K139" s="37">
        <f>SUM(K137:K138)</f>
        <v>411</v>
      </c>
      <c r="L139" s="37">
        <f>SUM(L137:L138)</f>
        <v>411</v>
      </c>
      <c r="M139" s="37">
        <f>SUM(M137:M138)</f>
        <v>411</v>
      </c>
      <c r="N139" s="37">
        <f>SUM(N137:N138)</f>
        <v>411</v>
      </c>
      <c r="O139" s="37">
        <f t="shared" ref="O139:Q139" si="28">SUM(O137:O138)</f>
        <v>411</v>
      </c>
      <c r="P139" s="37">
        <f t="shared" si="28"/>
        <v>411</v>
      </c>
      <c r="Q139" s="37">
        <f t="shared" si="28"/>
        <v>411</v>
      </c>
      <c r="R139" s="37">
        <f>SUM(F139:Q139)</f>
        <v>5128</v>
      </c>
    </row>
    <row r="140" spans="1:18" s="47" customFormat="1" ht="11.25" customHeight="1" x14ac:dyDescent="0.2">
      <c r="A140" s="44"/>
      <c r="K140" s="123"/>
      <c r="R140" s="51"/>
    </row>
    <row r="141" spans="1:18" hidden="1" x14ac:dyDescent="0.2">
      <c r="A141" s="16"/>
      <c r="B141" s="28"/>
      <c r="C141" s="142" t="s">
        <v>65</v>
      </c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</row>
    <row r="142" spans="1:18" ht="35.25" hidden="1" customHeight="1" x14ac:dyDescent="0.2">
      <c r="A142" s="13"/>
      <c r="B142" s="13"/>
      <c r="C142" s="6" t="s">
        <v>160</v>
      </c>
      <c r="D142" s="6" t="s">
        <v>185</v>
      </c>
      <c r="E142" s="6" t="s">
        <v>151</v>
      </c>
      <c r="F142" s="14"/>
      <c r="G142" s="14"/>
      <c r="H142" s="14"/>
      <c r="I142" s="14"/>
      <c r="J142" s="14"/>
      <c r="K142" s="131"/>
      <c r="L142" s="14"/>
      <c r="M142" s="14"/>
      <c r="N142" s="14">
        <v>0</v>
      </c>
      <c r="O142" s="14">
        <v>0</v>
      </c>
      <c r="P142" s="14">
        <v>0</v>
      </c>
      <c r="Q142" s="14">
        <v>0</v>
      </c>
      <c r="R142" s="74">
        <f>SUM(F142:Q142)</f>
        <v>0</v>
      </c>
    </row>
    <row r="143" spans="1:18" ht="35.25" hidden="1" customHeight="1" x14ac:dyDescent="0.2">
      <c r="A143" s="96"/>
      <c r="B143" s="96"/>
      <c r="C143" s="6" t="s">
        <v>219</v>
      </c>
      <c r="D143" s="6" t="s">
        <v>220</v>
      </c>
      <c r="E143" s="6" t="s">
        <v>151</v>
      </c>
      <c r="F143" s="14"/>
      <c r="G143" s="14"/>
      <c r="H143" s="14"/>
      <c r="I143" s="14"/>
      <c r="J143" s="14"/>
      <c r="K143" s="131"/>
      <c r="L143" s="14"/>
      <c r="M143" s="14"/>
      <c r="N143" s="14"/>
      <c r="O143" s="14"/>
      <c r="P143" s="14"/>
      <c r="Q143" s="14"/>
      <c r="R143" s="74"/>
    </row>
    <row r="144" spans="1:18" hidden="1" x14ac:dyDescent="0.2">
      <c r="A144" s="99" t="s">
        <v>41</v>
      </c>
      <c r="B144" s="99"/>
      <c r="C144" s="29" t="s">
        <v>0</v>
      </c>
      <c r="D144" s="29"/>
      <c r="E144" s="29"/>
      <c r="F144" s="30">
        <f>SUM(F142)</f>
        <v>0</v>
      </c>
      <c r="G144" s="30">
        <f t="shared" ref="G144:Q144" si="29">SUM(G142)</f>
        <v>0</v>
      </c>
      <c r="H144" s="30">
        <f t="shared" si="29"/>
        <v>0</v>
      </c>
      <c r="I144" s="30">
        <f t="shared" si="29"/>
        <v>0</v>
      </c>
      <c r="J144" s="30">
        <f t="shared" si="29"/>
        <v>0</v>
      </c>
      <c r="K144" s="19">
        <f t="shared" si="29"/>
        <v>0</v>
      </c>
      <c r="L144" s="30">
        <f t="shared" si="29"/>
        <v>0</v>
      </c>
      <c r="M144" s="30">
        <f t="shared" si="29"/>
        <v>0</v>
      </c>
      <c r="N144" s="30">
        <f>SUM(N142:Q143)</f>
        <v>0</v>
      </c>
      <c r="O144" s="30">
        <f t="shared" si="29"/>
        <v>0</v>
      </c>
      <c r="P144" s="30">
        <f t="shared" si="29"/>
        <v>0</v>
      </c>
      <c r="Q144" s="30">
        <f t="shared" si="29"/>
        <v>0</v>
      </c>
      <c r="R144" s="30">
        <f>SUM(F144:Q144)</f>
        <v>0</v>
      </c>
    </row>
    <row r="145" spans="1:18" s="49" customFormat="1" ht="11.25" hidden="1" customHeight="1" x14ac:dyDescent="0.2">
      <c r="K145" s="127"/>
    </row>
    <row r="146" spans="1:18" x14ac:dyDescent="0.2">
      <c r="A146" s="88"/>
      <c r="B146" s="100"/>
      <c r="C146" s="142" t="s">
        <v>72</v>
      </c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</row>
    <row r="147" spans="1:18" ht="22.5" customHeight="1" x14ac:dyDescent="0.2">
      <c r="A147" s="16"/>
      <c r="B147" s="28"/>
      <c r="C147" s="5" t="s">
        <v>181</v>
      </c>
      <c r="D147" s="86" t="s">
        <v>182</v>
      </c>
      <c r="E147" s="35" t="s">
        <v>76</v>
      </c>
      <c r="F147" s="24">
        <v>8118.96</v>
      </c>
      <c r="G147" s="24">
        <v>0</v>
      </c>
      <c r="H147" s="24">
        <v>0</v>
      </c>
      <c r="I147" s="24">
        <v>0</v>
      </c>
      <c r="J147" s="24">
        <v>0</v>
      </c>
      <c r="K147" s="42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/>
      <c r="R147" s="71">
        <f>SUM(F147:Q147)</f>
        <v>8118.96</v>
      </c>
    </row>
    <row r="148" spans="1:18" x14ac:dyDescent="0.2">
      <c r="A148" s="96"/>
      <c r="B148" s="104"/>
      <c r="C148" s="16"/>
      <c r="D148" s="16"/>
      <c r="E148" s="16"/>
      <c r="F148" s="37">
        <f t="shared" ref="F148:Q148" si="30">SUM(F147:F147)</f>
        <v>8118.96</v>
      </c>
      <c r="G148" s="37">
        <f t="shared" si="30"/>
        <v>0</v>
      </c>
      <c r="H148" s="37">
        <f t="shared" si="30"/>
        <v>0</v>
      </c>
      <c r="I148" s="37">
        <f t="shared" si="30"/>
        <v>0</v>
      </c>
      <c r="J148" s="37">
        <f t="shared" si="30"/>
        <v>0</v>
      </c>
      <c r="K148" s="19">
        <f t="shared" si="30"/>
        <v>0</v>
      </c>
      <c r="L148" s="37">
        <f t="shared" si="30"/>
        <v>0</v>
      </c>
      <c r="M148" s="37">
        <f t="shared" si="30"/>
        <v>0</v>
      </c>
      <c r="N148" s="37">
        <f t="shared" si="30"/>
        <v>0</v>
      </c>
      <c r="O148" s="37">
        <f t="shared" si="30"/>
        <v>0</v>
      </c>
      <c r="P148" s="37">
        <f t="shared" si="30"/>
        <v>0</v>
      </c>
      <c r="Q148" s="37">
        <f t="shared" si="30"/>
        <v>0</v>
      </c>
      <c r="R148" s="37">
        <f>SUM(F148:Q148)</f>
        <v>8118.96</v>
      </c>
    </row>
    <row r="149" spans="1:18" s="47" customFormat="1" ht="11.25" customHeight="1" x14ac:dyDescent="0.2">
      <c r="K149" s="123"/>
      <c r="R149" s="51"/>
    </row>
    <row r="150" spans="1:18" x14ac:dyDescent="0.2">
      <c r="A150" s="105"/>
      <c r="B150" s="106"/>
      <c r="C150" s="142" t="s">
        <v>73</v>
      </c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</row>
    <row r="151" spans="1:18" ht="22.5" x14ac:dyDescent="0.2">
      <c r="A151" s="105"/>
      <c r="B151" s="106"/>
      <c r="C151" s="5" t="s">
        <v>192</v>
      </c>
      <c r="D151" s="36" t="s">
        <v>193</v>
      </c>
      <c r="E151" s="21" t="s">
        <v>78</v>
      </c>
      <c r="F151" s="42">
        <v>0</v>
      </c>
      <c r="G151" s="42">
        <f>294+287</f>
        <v>581</v>
      </c>
      <c r="H151" s="42">
        <v>294</v>
      </c>
      <c r="I151" s="42">
        <v>294</v>
      </c>
      <c r="J151" s="42">
        <v>0</v>
      </c>
      <c r="K151" s="42">
        <v>595</v>
      </c>
      <c r="L151" s="42">
        <v>294</v>
      </c>
      <c r="M151" s="42">
        <v>301</v>
      </c>
      <c r="N151" s="42">
        <v>287</v>
      </c>
      <c r="O151" s="42">
        <v>301</v>
      </c>
      <c r="P151" s="42">
        <v>301</v>
      </c>
      <c r="Q151" s="42">
        <v>301</v>
      </c>
      <c r="R151" s="71">
        <f>SUM(F151:Q151)</f>
        <v>3549</v>
      </c>
    </row>
    <row r="152" spans="1:18" x14ac:dyDescent="0.2">
      <c r="A152" s="105"/>
      <c r="B152" s="106"/>
      <c r="C152" s="5" t="s">
        <v>211</v>
      </c>
      <c r="D152" s="36" t="s">
        <v>212</v>
      </c>
      <c r="E152" s="21" t="s">
        <v>194</v>
      </c>
      <c r="F152" s="42">
        <v>0</v>
      </c>
      <c r="G152" s="42">
        <v>2176.94</v>
      </c>
      <c r="H152" s="42">
        <v>2938.5</v>
      </c>
      <c r="I152" s="42">
        <v>0</v>
      </c>
      <c r="J152" s="42">
        <v>1959</v>
      </c>
      <c r="K152" s="42">
        <v>979.5</v>
      </c>
      <c r="L152" s="42">
        <v>979.5</v>
      </c>
      <c r="M152" s="42">
        <v>1088.47</v>
      </c>
      <c r="N152" s="42">
        <v>979.5</v>
      </c>
      <c r="O152" s="42">
        <v>2067.9699999999998</v>
      </c>
      <c r="P152" s="42">
        <v>0</v>
      </c>
      <c r="Q152" s="42">
        <v>2176.94</v>
      </c>
      <c r="R152" s="71">
        <f>SUM(F152:Q152)</f>
        <v>15346.32</v>
      </c>
    </row>
    <row r="153" spans="1:18" x14ac:dyDescent="0.2">
      <c r="A153" s="96"/>
      <c r="B153" s="104"/>
      <c r="C153" s="16"/>
      <c r="D153" s="16"/>
      <c r="E153" s="16"/>
      <c r="F153" s="37">
        <f t="shared" ref="F153:R153" si="31">SUM(F151:F152)</f>
        <v>0</v>
      </c>
      <c r="G153" s="37">
        <f t="shared" si="31"/>
        <v>2757.94</v>
      </c>
      <c r="H153" s="37">
        <f t="shared" si="31"/>
        <v>3232.5</v>
      </c>
      <c r="I153" s="37">
        <f t="shared" si="31"/>
        <v>294</v>
      </c>
      <c r="J153" s="37">
        <f t="shared" si="31"/>
        <v>1959</v>
      </c>
      <c r="K153" s="37">
        <f t="shared" si="31"/>
        <v>1574.5</v>
      </c>
      <c r="L153" s="37">
        <f t="shared" si="31"/>
        <v>1273.5</v>
      </c>
      <c r="M153" s="37">
        <f t="shared" si="31"/>
        <v>1389.47</v>
      </c>
      <c r="N153" s="37">
        <f t="shared" si="31"/>
        <v>1266.5</v>
      </c>
      <c r="O153" s="37">
        <f t="shared" si="31"/>
        <v>2368.9699999999998</v>
      </c>
      <c r="P153" s="37">
        <f t="shared" si="31"/>
        <v>301</v>
      </c>
      <c r="Q153" s="37">
        <f t="shared" si="31"/>
        <v>2477.94</v>
      </c>
      <c r="R153" s="37">
        <f t="shared" si="31"/>
        <v>18895.32</v>
      </c>
    </row>
    <row r="154" spans="1:18" x14ac:dyDescent="0.2">
      <c r="A154" s="132"/>
      <c r="B154" s="133"/>
      <c r="C154" s="123"/>
      <c r="D154" s="123"/>
      <c r="E154" s="123"/>
      <c r="F154" s="134"/>
      <c r="G154" s="134"/>
      <c r="H154" s="134"/>
      <c r="I154" s="134"/>
      <c r="J154" s="134"/>
      <c r="K154" s="120"/>
      <c r="L154" s="134"/>
      <c r="M154" s="134"/>
      <c r="N154" s="134"/>
      <c r="O154" s="134"/>
      <c r="P154" s="134"/>
      <c r="Q154" s="134"/>
      <c r="R154" s="134"/>
    </row>
    <row r="155" spans="1:18" x14ac:dyDescent="0.2">
      <c r="A155" s="132"/>
      <c r="B155" s="133"/>
      <c r="C155" s="142" t="s">
        <v>283</v>
      </c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</row>
    <row r="156" spans="1:18" x14ac:dyDescent="0.2">
      <c r="A156" s="132"/>
      <c r="B156" s="133"/>
      <c r="C156" s="5" t="s">
        <v>257</v>
      </c>
      <c r="D156" s="86" t="s">
        <v>222</v>
      </c>
      <c r="E156" s="35" t="s">
        <v>198</v>
      </c>
      <c r="F156" s="24">
        <v>5414.5</v>
      </c>
      <c r="G156" s="24">
        <v>5414.5</v>
      </c>
      <c r="H156" s="24">
        <v>5331.2</v>
      </c>
      <c r="I156" s="24">
        <v>5247.9</v>
      </c>
      <c r="J156" s="24">
        <v>5355</v>
      </c>
      <c r="K156" s="42">
        <v>5355</v>
      </c>
      <c r="L156" s="24">
        <v>5185</v>
      </c>
      <c r="M156" s="24">
        <v>4930</v>
      </c>
      <c r="N156" s="24">
        <v>15790.88</v>
      </c>
      <c r="O156" s="24">
        <v>15619.24</v>
      </c>
      <c r="P156" s="24">
        <v>15619.24</v>
      </c>
      <c r="Q156" s="24">
        <v>16134.16</v>
      </c>
      <c r="R156" s="71">
        <f>SUM(F156:Q156)</f>
        <v>105396.62000000001</v>
      </c>
    </row>
    <row r="157" spans="1:18" x14ac:dyDescent="0.2">
      <c r="A157" s="132"/>
      <c r="B157" s="133"/>
      <c r="C157" s="5" t="s">
        <v>284</v>
      </c>
      <c r="D157" s="86" t="s">
        <v>285</v>
      </c>
      <c r="E157" s="35" t="s">
        <v>286</v>
      </c>
      <c r="F157" s="24"/>
      <c r="G157" s="24"/>
      <c r="H157" s="24"/>
      <c r="I157" s="24"/>
      <c r="J157" s="24"/>
      <c r="K157" s="42"/>
      <c r="L157" s="24"/>
      <c r="M157" s="24"/>
      <c r="N157" s="24">
        <v>2554.5300000000002</v>
      </c>
      <c r="O157" s="24">
        <v>4590.8</v>
      </c>
      <c r="P157" s="24">
        <v>4590.8</v>
      </c>
      <c r="Q157" s="24">
        <v>4590.8</v>
      </c>
      <c r="R157" s="71">
        <f>SUM(F157:Q157)</f>
        <v>16326.93</v>
      </c>
    </row>
    <row r="158" spans="1:18" x14ac:dyDescent="0.2">
      <c r="A158" s="132"/>
      <c r="B158" s="133"/>
      <c r="C158" s="16"/>
      <c r="D158" s="16"/>
      <c r="E158" s="16"/>
      <c r="F158" s="37">
        <f t="shared" ref="F158:O158" si="32">SUM(F156)</f>
        <v>5414.5</v>
      </c>
      <c r="G158" s="37">
        <f t="shared" si="32"/>
        <v>5414.5</v>
      </c>
      <c r="H158" s="37">
        <f t="shared" si="32"/>
        <v>5331.2</v>
      </c>
      <c r="I158" s="37">
        <f t="shared" si="32"/>
        <v>5247.9</v>
      </c>
      <c r="J158" s="37">
        <f t="shared" si="32"/>
        <v>5355</v>
      </c>
      <c r="K158" s="37">
        <f t="shared" si="32"/>
        <v>5355</v>
      </c>
      <c r="L158" s="37">
        <f t="shared" si="32"/>
        <v>5185</v>
      </c>
      <c r="M158" s="37">
        <f t="shared" si="32"/>
        <v>4930</v>
      </c>
      <c r="N158" s="37">
        <f>SUM(N156:N157)</f>
        <v>18345.41</v>
      </c>
      <c r="O158" s="37">
        <f t="shared" si="32"/>
        <v>15619.24</v>
      </c>
      <c r="P158" s="37">
        <f>SUM(P156:P156)</f>
        <v>15619.24</v>
      </c>
      <c r="Q158" s="37">
        <f>SUM(Q156:Q156)</f>
        <v>16134.16</v>
      </c>
      <c r="R158" s="37">
        <f>SUM(F158:Q158)</f>
        <v>107951.15000000001</v>
      </c>
    </row>
    <row r="159" spans="1:18" s="136" customFormat="1" x14ac:dyDescent="0.2">
      <c r="A159" s="123"/>
      <c r="B159" s="135"/>
      <c r="C159" s="123"/>
      <c r="D159" s="123"/>
      <c r="E159" s="123"/>
      <c r="F159" s="134"/>
      <c r="G159" s="134"/>
      <c r="H159" s="134"/>
      <c r="I159" s="134"/>
      <c r="J159" s="134"/>
      <c r="K159" s="120"/>
      <c r="L159" s="134"/>
      <c r="M159" s="134"/>
      <c r="N159" s="134"/>
      <c r="O159" s="134"/>
      <c r="P159" s="134"/>
      <c r="Q159" s="134"/>
      <c r="R159" s="134"/>
    </row>
    <row r="160" spans="1:18" x14ac:dyDescent="0.2">
      <c r="A160" s="132"/>
      <c r="B160" s="133"/>
      <c r="C160" s="142" t="s">
        <v>207</v>
      </c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</row>
    <row r="161" spans="1:18" x14ac:dyDescent="0.2">
      <c r="A161" s="132"/>
      <c r="B161" s="133"/>
      <c r="C161" s="5" t="s">
        <v>208</v>
      </c>
      <c r="D161" s="86" t="s">
        <v>209</v>
      </c>
      <c r="E161" s="35" t="s">
        <v>207</v>
      </c>
      <c r="F161" s="24">
        <v>7557.25</v>
      </c>
      <c r="G161" s="24">
        <v>7557.25</v>
      </c>
      <c r="H161" s="24">
        <v>7557.25</v>
      </c>
      <c r="I161" s="24">
        <v>7557.25</v>
      </c>
      <c r="J161" s="24">
        <v>7557.25</v>
      </c>
      <c r="K161" s="42">
        <v>7557.25</v>
      </c>
      <c r="L161" s="24">
        <v>7557.25</v>
      </c>
      <c r="M161" s="24">
        <v>7934.05</v>
      </c>
      <c r="N161" s="24">
        <v>7557.25</v>
      </c>
      <c r="O161" s="24">
        <v>7557.25</v>
      </c>
      <c r="P161" s="24">
        <v>7928.5</v>
      </c>
      <c r="Q161" s="24">
        <v>15857</v>
      </c>
      <c r="R161" s="71">
        <f>SUM(F161:Q161)</f>
        <v>99734.8</v>
      </c>
    </row>
    <row r="162" spans="1:18" x14ac:dyDescent="0.2">
      <c r="A162" s="132"/>
      <c r="B162" s="133"/>
      <c r="C162" s="16"/>
      <c r="D162" s="16"/>
      <c r="E162" s="16"/>
      <c r="F162" s="37">
        <f t="shared" ref="F162:Q162" si="33">SUM(F161:F161)</f>
        <v>7557.25</v>
      </c>
      <c r="G162" s="37">
        <f t="shared" si="33"/>
        <v>7557.25</v>
      </c>
      <c r="H162" s="37">
        <f t="shared" si="33"/>
        <v>7557.25</v>
      </c>
      <c r="I162" s="37">
        <f t="shared" si="33"/>
        <v>7557.25</v>
      </c>
      <c r="J162" s="37">
        <f t="shared" si="33"/>
        <v>7557.25</v>
      </c>
      <c r="K162" s="19">
        <f t="shared" si="33"/>
        <v>7557.25</v>
      </c>
      <c r="L162" s="37">
        <f t="shared" si="33"/>
        <v>7557.25</v>
      </c>
      <c r="M162" s="37">
        <f t="shared" si="33"/>
        <v>7934.05</v>
      </c>
      <c r="N162" s="37">
        <f t="shared" si="33"/>
        <v>7557.25</v>
      </c>
      <c r="O162" s="37">
        <f t="shared" si="33"/>
        <v>7557.25</v>
      </c>
      <c r="P162" s="37">
        <f t="shared" si="33"/>
        <v>7928.5</v>
      </c>
      <c r="Q162" s="37">
        <f t="shared" si="33"/>
        <v>15857</v>
      </c>
      <c r="R162" s="37">
        <f>SUM(F162:Q162)</f>
        <v>99734.8</v>
      </c>
    </row>
    <row r="163" spans="1:18" x14ac:dyDescent="0.2">
      <c r="A163" s="132"/>
      <c r="B163" s="133"/>
      <c r="C163" s="142" t="s">
        <v>239</v>
      </c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</row>
    <row r="164" spans="1:18" x14ac:dyDescent="0.2">
      <c r="A164" s="132"/>
      <c r="B164" s="133"/>
      <c r="C164" s="5" t="s">
        <v>240</v>
      </c>
      <c r="D164" s="86" t="s">
        <v>242</v>
      </c>
      <c r="E164" s="35" t="s">
        <v>241</v>
      </c>
      <c r="F164" s="24">
        <v>0</v>
      </c>
      <c r="G164" s="24">
        <v>0</v>
      </c>
      <c r="H164" s="24">
        <v>0</v>
      </c>
      <c r="I164" s="24">
        <v>0</v>
      </c>
      <c r="J164" s="24"/>
      <c r="K164" s="42">
        <v>0</v>
      </c>
      <c r="L164" s="24">
        <v>0</v>
      </c>
      <c r="M164" s="24"/>
      <c r="N164" s="24"/>
      <c r="O164" s="24">
        <v>0</v>
      </c>
      <c r="P164" s="24">
        <v>0</v>
      </c>
      <c r="Q164" s="24"/>
      <c r="R164" s="71">
        <f>SUM(F164:Q164)</f>
        <v>0</v>
      </c>
    </row>
    <row r="165" spans="1:18" s="47" customFormat="1" ht="11.25" customHeight="1" x14ac:dyDescent="0.2">
      <c r="C165" s="16"/>
      <c r="D165" s="16"/>
      <c r="E165" s="16"/>
      <c r="F165" s="37">
        <f t="shared" ref="F165:Q165" si="34">SUM(F164:F164)</f>
        <v>0</v>
      </c>
      <c r="G165" s="37">
        <f t="shared" si="34"/>
        <v>0</v>
      </c>
      <c r="H165" s="37">
        <f t="shared" si="34"/>
        <v>0</v>
      </c>
      <c r="I165" s="37">
        <f t="shared" si="34"/>
        <v>0</v>
      </c>
      <c r="J165" s="37">
        <f t="shared" si="34"/>
        <v>0</v>
      </c>
      <c r="K165" s="19">
        <f t="shared" si="34"/>
        <v>0</v>
      </c>
      <c r="L165" s="37">
        <f t="shared" si="34"/>
        <v>0</v>
      </c>
      <c r="M165" s="37">
        <f t="shared" si="34"/>
        <v>0</v>
      </c>
      <c r="N165" s="37">
        <f t="shared" si="34"/>
        <v>0</v>
      </c>
      <c r="O165" s="37">
        <f t="shared" si="34"/>
        <v>0</v>
      </c>
      <c r="P165" s="37">
        <f t="shared" si="34"/>
        <v>0</v>
      </c>
      <c r="Q165" s="37">
        <f t="shared" si="34"/>
        <v>0</v>
      </c>
      <c r="R165" s="37">
        <f>SUM(F165:Q165)</f>
        <v>0</v>
      </c>
    </row>
    <row r="166" spans="1:18" s="47" customFormat="1" ht="11.25" customHeight="1" x14ac:dyDescent="0.2">
      <c r="C166" s="142" t="s">
        <v>253</v>
      </c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</row>
    <row r="167" spans="1:18" s="47" customFormat="1" ht="11.25" customHeight="1" x14ac:dyDescent="0.2">
      <c r="C167" s="5" t="s">
        <v>255</v>
      </c>
      <c r="D167" s="86" t="s">
        <v>254</v>
      </c>
      <c r="E167" s="35" t="s">
        <v>256</v>
      </c>
      <c r="F167" s="24">
        <v>0</v>
      </c>
      <c r="G167" s="24">
        <v>1570.8</v>
      </c>
      <c r="H167" s="24">
        <v>2765.76</v>
      </c>
      <c r="I167" s="24">
        <f>1560.4</f>
        <v>1560.4</v>
      </c>
      <c r="J167" s="24">
        <v>1382.88</v>
      </c>
      <c r="K167" s="42">
        <v>2765.76</v>
      </c>
      <c r="L167" s="24">
        <v>523.6</v>
      </c>
      <c r="M167" s="24">
        <v>1728.96</v>
      </c>
      <c r="N167" s="24">
        <v>2857.28</v>
      </c>
      <c r="O167" s="24">
        <v>0</v>
      </c>
      <c r="P167" s="24">
        <v>1033.69</v>
      </c>
      <c r="Q167" s="24">
        <v>3049.92</v>
      </c>
      <c r="R167" s="71">
        <f>SUM(F167:Q167)</f>
        <v>19239.050000000003</v>
      </c>
    </row>
    <row r="168" spans="1:18" s="47" customFormat="1" ht="11.25" customHeight="1" x14ac:dyDescent="0.2">
      <c r="C168" s="16"/>
      <c r="D168" s="16"/>
      <c r="E168" s="16"/>
      <c r="F168" s="37">
        <f t="shared" ref="F168:Q168" si="35">SUM(F167:F167)</f>
        <v>0</v>
      </c>
      <c r="G168" s="37">
        <f t="shared" si="35"/>
        <v>1570.8</v>
      </c>
      <c r="H168" s="37">
        <f t="shared" si="35"/>
        <v>2765.76</v>
      </c>
      <c r="I168" s="37">
        <f t="shared" si="35"/>
        <v>1560.4</v>
      </c>
      <c r="J168" s="37">
        <f t="shared" si="35"/>
        <v>1382.88</v>
      </c>
      <c r="K168" s="19">
        <f t="shared" si="35"/>
        <v>2765.76</v>
      </c>
      <c r="L168" s="37">
        <f t="shared" si="35"/>
        <v>523.6</v>
      </c>
      <c r="M168" s="37">
        <f t="shared" si="35"/>
        <v>1728.96</v>
      </c>
      <c r="N168" s="37">
        <f t="shared" si="35"/>
        <v>2857.28</v>
      </c>
      <c r="O168" s="37">
        <f t="shared" si="35"/>
        <v>0</v>
      </c>
      <c r="P168" s="37">
        <f t="shared" si="35"/>
        <v>1033.69</v>
      </c>
      <c r="Q168" s="37">
        <f t="shared" si="35"/>
        <v>3049.92</v>
      </c>
      <c r="R168" s="37">
        <f>SUM(F168:Q168)</f>
        <v>19239.050000000003</v>
      </c>
    </row>
    <row r="169" spans="1:18" s="114" customFormat="1" hidden="1" x14ac:dyDescent="0.2">
      <c r="A169" s="109"/>
      <c r="B169" s="110"/>
      <c r="C169" s="111"/>
      <c r="D169" s="111"/>
      <c r="E169" s="111"/>
      <c r="F169" s="112">
        <f t="shared" ref="F169:M169" si="36">F17+F63+F71+F75+F79+F83+F87+F91+F95+F102+F109+F113+F117+F121+F126+F130+F134+F139+F144+F148+F153</f>
        <v>490050.47999999992</v>
      </c>
      <c r="G169" s="112">
        <f t="shared" si="36"/>
        <v>509024.13999999984</v>
      </c>
      <c r="H169" s="112">
        <f t="shared" si="36"/>
        <v>525321.50999999978</v>
      </c>
      <c r="I169" s="112">
        <f t="shared" si="36"/>
        <v>499097.18999999989</v>
      </c>
      <c r="J169" s="112">
        <f t="shared" si="36"/>
        <v>508058.4699999998</v>
      </c>
      <c r="K169" s="112">
        <f t="shared" si="36"/>
        <v>477545.17999999993</v>
      </c>
      <c r="L169" s="112">
        <f t="shared" si="36"/>
        <v>497576.07999999984</v>
      </c>
      <c r="M169" s="112">
        <f t="shared" si="36"/>
        <v>491015.8299999999</v>
      </c>
      <c r="N169" s="113"/>
      <c r="O169" s="113"/>
      <c r="P169" s="113"/>
      <c r="Q169" s="52"/>
      <c r="R169" s="112">
        <f>R17+R63+R71+R75+R79+R83+R87+R91+R95+R102+R109+R113+R117+R121+R126+R130+R134+R139+R144+R148+R153+R158</f>
        <v>6088522.4199999999</v>
      </c>
    </row>
  </sheetData>
  <sortState ref="A21:Z63">
    <sortCondition ref="C21:C63"/>
  </sortState>
  <mergeCells count="46">
    <mergeCell ref="C155:R155"/>
    <mergeCell ref="C150:R150"/>
    <mergeCell ref="C4:R4"/>
    <mergeCell ref="C115:R115"/>
    <mergeCell ref="C119:R119"/>
    <mergeCell ref="C123:R123"/>
    <mergeCell ref="C128:R128"/>
    <mergeCell ref="C132:R132"/>
    <mergeCell ref="C141:R141"/>
    <mergeCell ref="C146:R146"/>
    <mergeCell ref="A73:R73"/>
    <mergeCell ref="A77:R77"/>
    <mergeCell ref="C111:R111"/>
    <mergeCell ref="C104:R104"/>
    <mergeCell ref="A65:R65"/>
    <mergeCell ref="C2:R2"/>
    <mergeCell ref="C93:R93"/>
    <mergeCell ref="C97:R97"/>
    <mergeCell ref="A6:A7"/>
    <mergeCell ref="B6:B7"/>
    <mergeCell ref="I6:I7"/>
    <mergeCell ref="M6:M7"/>
    <mergeCell ref="A8:R8"/>
    <mergeCell ref="C85:R85"/>
    <mergeCell ref="A81:R81"/>
    <mergeCell ref="A19:R19"/>
    <mergeCell ref="C6:C7"/>
    <mergeCell ref="G6:G7"/>
    <mergeCell ref="R6:R7"/>
    <mergeCell ref="H6:H7"/>
    <mergeCell ref="C166:R166"/>
    <mergeCell ref="N6:N7"/>
    <mergeCell ref="O6:O7"/>
    <mergeCell ref="P6:P7"/>
    <mergeCell ref="C89:R89"/>
    <mergeCell ref="D6:D7"/>
    <mergeCell ref="F6:F7"/>
    <mergeCell ref="J6:J7"/>
    <mergeCell ref="K6:K7"/>
    <mergeCell ref="L6:L7"/>
    <mergeCell ref="A69:R69"/>
    <mergeCell ref="E6:E7"/>
    <mergeCell ref="Q6:Q7"/>
    <mergeCell ref="C136:R136"/>
    <mergeCell ref="C163:R163"/>
    <mergeCell ref="C160:R160"/>
  </mergeCells>
  <printOptions horizontalCentered="1"/>
  <pageMargins left="0.19685039370078741" right="0" top="0.19685039370078741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Contabilidade</cp:lastModifiedBy>
  <cp:lastPrinted>2023-03-17T18:51:14Z</cp:lastPrinted>
  <dcterms:created xsi:type="dcterms:W3CDTF">2011-09-02T13:51:41Z</dcterms:created>
  <dcterms:modified xsi:type="dcterms:W3CDTF">2024-01-22T18:20:09Z</dcterms:modified>
</cp:coreProperties>
</file>