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CUMULADO" sheetId="1" r:id="rId1"/>
  </sheets>
  <definedNames>
    <definedName name="_xlnm.Print_Titles" localSheetId="0">'ACUMULADO'!$2:$5</definedName>
  </definedNames>
  <calcPr fullCalcOnLoad="1"/>
</workbook>
</file>

<file path=xl/sharedStrings.xml><?xml version="1.0" encoding="utf-8"?>
<sst xmlns="http://schemas.openxmlformats.org/spreadsheetml/2006/main" count="77" uniqueCount="77">
  <si>
    <t>Despesas Operacionais</t>
  </si>
  <si>
    <t>Pessoal</t>
  </si>
  <si>
    <t>Ordenados</t>
  </si>
  <si>
    <t>Encargos Sociais</t>
  </si>
  <si>
    <t>Benefícios</t>
  </si>
  <si>
    <t>Assistenciais</t>
  </si>
  <si>
    <t>Administrativos</t>
  </si>
  <si>
    <t>Moveis e Utensilios</t>
  </si>
  <si>
    <t>Equipamentos</t>
  </si>
  <si>
    <t>Obras e Instalações</t>
  </si>
  <si>
    <t>Veiculos</t>
  </si>
  <si>
    <t>Intangível (Direito de Uso)</t>
  </si>
  <si>
    <t>Outras Despesas com Pessoal</t>
  </si>
  <si>
    <t>Outras Despesas</t>
  </si>
  <si>
    <t>Materiais e Medicamentos</t>
  </si>
  <si>
    <t>Materiais de Consumo</t>
  </si>
  <si>
    <t>Intrumental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</si>
  <si>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</si>
  <si>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</si>
  <si>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</si>
  <si>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</si>
  <si>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</si>
  <si>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</si>
  <si>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</si>
  <si>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</si>
  <si>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</si>
  <si>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</si>
  <si>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</si>
  <si>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</si>
  <si>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</si>
  <si>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Materiais</t>
  </si>
  <si>
    <t>Investimento</t>
  </si>
  <si>
    <t>Ressarcimento por Rateio</t>
  </si>
  <si>
    <t>Relatório - Demonstrativo Contábil Operacional</t>
  </si>
  <si>
    <t>MESES</t>
  </si>
  <si>
    <t>Serviços Terceirizados</t>
  </si>
  <si>
    <t>Pessoa Jurídica</t>
  </si>
  <si>
    <t>RESULTADO (Total das Receitas - Total Geral das Despesas)</t>
  </si>
  <si>
    <t>Receitas Operacionais</t>
  </si>
  <si>
    <t>Repasse Contrato de Gestão/Convênio/Termo de Aditamento Exercício</t>
  </si>
  <si>
    <t>Repasse Termo Aditamento Custeio</t>
  </si>
  <si>
    <t>Repasse Termo Aditamento Investimento</t>
  </si>
  <si>
    <t>Total Repasses (1)</t>
  </si>
  <si>
    <t>SUS/AIH</t>
  </si>
  <si>
    <t>SUS/Ambulatório</t>
  </si>
  <si>
    <t>Receitas Financeiras</t>
  </si>
  <si>
    <t>Receitas Acessórias</t>
  </si>
  <si>
    <t>Reciclagem</t>
  </si>
  <si>
    <t>Contrapartida de Ensino(Estágios/Residência Médica)</t>
  </si>
  <si>
    <t>Outras Receitas Acessórias</t>
  </si>
  <si>
    <t>Doações Recursos Financeiros</t>
  </si>
  <si>
    <t xml:space="preserve">Demais Receitas </t>
  </si>
  <si>
    <t>Fonte Suplementar</t>
  </si>
  <si>
    <t>Estornos/Reembolso de Despesas</t>
  </si>
  <si>
    <t xml:space="preserve">Outras Receitas </t>
  </si>
  <si>
    <t>Total Faturamento (2)</t>
  </si>
  <si>
    <t>Total - Financeiras, Acessórias, Doações e Demais (3)</t>
  </si>
  <si>
    <t>TOTAL DAS RECEITAS (1+2+3)</t>
  </si>
  <si>
    <t xml:space="preserve">Horas Extras </t>
  </si>
  <si>
    <t>Rescisões com Encargos</t>
  </si>
  <si>
    <t>Provisões com Pessoal</t>
  </si>
  <si>
    <t>13º Salário com Encargos</t>
  </si>
  <si>
    <t>Férias com encargos</t>
  </si>
  <si>
    <t>Pessoa Física</t>
  </si>
  <si>
    <t>Orteses e Próteses</t>
  </si>
  <si>
    <t>Ações Judiciais</t>
  </si>
  <si>
    <t>Trabalhistas</t>
  </si>
  <si>
    <t>Cíveis</t>
  </si>
  <si>
    <t>Outras Ações Judiciais</t>
  </si>
  <si>
    <t>Utilidade Pública</t>
  </si>
  <si>
    <t xml:space="preserve">Tributárias  </t>
  </si>
  <si>
    <t>Financeiras</t>
  </si>
  <si>
    <t>Manutenção Predial</t>
  </si>
  <si>
    <t>Total das Despesas Operacional (4)</t>
  </si>
  <si>
    <t>Total Investimento (5)</t>
  </si>
  <si>
    <t>Total Geral das Despesas (4 + 5)</t>
  </si>
  <si>
    <t>LUCY MONTORO - PARIQUERA-AÇU - Período: 01 à 12/2023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</si>
</sst>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Book Antiqua"/>
      <family val="1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8"/>
      <name val="Book Antiqua"/>
      <family val="1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8"/>
      <color theme="1"/>
      <name val="Book Antiqua"/>
      <family val="1"/>
    </font>
    <font>
      <b/>
      <u val="single"/>
      <sz val="11"/>
      <color theme="1"/>
      <name val="Calibri"/>
      <family val="2"/>
    </font>
    <font>
      <sz val="11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33" borderId="7" applyNumberFormat="0" applyFont="0" applyAlignment="0" applyProtection="0"/>
    <xf numFmtId="0" fontId="0" fillId="33" borderId="7" applyNumberFormat="0" applyFont="0" applyAlignment="0" applyProtection="0"/>
    <xf numFmtId="9" fontId="27" fillId="0" borderId="0" applyFont="0" applyFill="0" applyBorder="0" applyAlignment="0" applyProtection="0"/>
    <xf numFmtId="0" fontId="39" fillId="21" borderId="8" applyNumberFormat="0" applyAlignment="0" applyProtection="0"/>
    <xf numFmtId="41" fontId="2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9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43" fontId="27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6" fillId="34" borderId="11" xfId="0" applyFont="1" applyFill="1" applyBorder="1" applyAlignment="1">
      <alignment horizontal="center" vertical="center"/>
    </xf>
    <xf numFmtId="4" fontId="44" fillId="34" borderId="11" xfId="0" applyNumberFormat="1" applyFont="1" applyFill="1" applyBorder="1" applyAlignment="1">
      <alignment horizontal="center" vertical="center"/>
    </xf>
    <xf numFmtId="4" fontId="24" fillId="34" borderId="11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0" fillId="0" borderId="11" xfId="0" applyBorder="1" applyAlignment="1">
      <alignment vertical="center"/>
    </xf>
    <xf numFmtId="4" fontId="0" fillId="35" borderId="11" xfId="0" applyNumberFormat="1" applyFont="1" applyFill="1" applyBorder="1" applyAlignment="1">
      <alignment horizontal="center" vertical="center"/>
    </xf>
    <xf numFmtId="4" fontId="24" fillId="35" borderId="11" xfId="0" applyNumberFormat="1" applyFont="1" applyFill="1" applyBorder="1" applyAlignment="1">
      <alignment horizontal="center" vertical="center"/>
    </xf>
    <xf numFmtId="0" fontId="44" fillId="6" borderId="12" xfId="0" applyFont="1" applyFill="1" applyBorder="1" applyAlignment="1">
      <alignment vertical="center"/>
    </xf>
    <xf numFmtId="4" fontId="44" fillId="6" borderId="11" xfId="0" applyNumberFormat="1" applyFont="1" applyFill="1" applyBorder="1" applyAlignment="1">
      <alignment horizontal="center" vertical="center"/>
    </xf>
    <xf numFmtId="4" fontId="24" fillId="6" borderId="11" xfId="0" applyNumberFormat="1" applyFont="1" applyFill="1" applyBorder="1" applyAlignment="1">
      <alignment horizontal="center" vertical="center"/>
    </xf>
    <xf numFmtId="4" fontId="24" fillId="35" borderId="0" xfId="0" applyNumberFormat="1" applyFont="1" applyFill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" fontId="22" fillId="35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5" fillId="35" borderId="0" xfId="0" applyFont="1" applyFill="1" applyBorder="1" applyAlignment="1">
      <alignment vertical="center"/>
    </xf>
    <xf numFmtId="4" fontId="25" fillId="35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4" fontId="44" fillId="35" borderId="0" xfId="0" applyNumberFormat="1" applyFont="1" applyFill="1" applyBorder="1" applyAlignment="1">
      <alignment horizontal="center" vertical="center"/>
    </xf>
    <xf numFmtId="4" fontId="0" fillId="35" borderId="0" xfId="0" applyNumberFormat="1" applyFont="1" applyFill="1" applyAlignment="1">
      <alignment horizontal="center" vertical="center"/>
    </xf>
    <xf numFmtId="4" fontId="22" fillId="35" borderId="0" xfId="0" applyNumberFormat="1" applyFont="1" applyFill="1" applyAlignment="1">
      <alignment horizontal="center" vertical="center"/>
    </xf>
    <xf numFmtId="0" fontId="4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" fontId="0" fillId="35" borderId="0" xfId="0" applyNumberFormat="1" applyFont="1" applyFill="1" applyBorder="1" applyAlignment="1">
      <alignment horizontal="center" vertical="center"/>
    </xf>
    <xf numFmtId="0" fontId="44" fillId="6" borderId="11" xfId="0" applyFont="1" applyFill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0" fontId="44" fillId="6" borderId="11" xfId="0" applyFont="1" applyFill="1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 1" xfId="44"/>
    <cellStyle name="Head 2" xfId="45"/>
    <cellStyle name="Head 3" xfId="46"/>
    <cellStyle name="Head 4" xfId="47"/>
    <cellStyle name="Incorreto" xfId="48"/>
    <cellStyle name="Currency" xfId="49"/>
    <cellStyle name="Currency [0]" xfId="50"/>
    <cellStyle name="Neutra" xfId="51"/>
    <cellStyle name="Nota" xfId="52"/>
    <cellStyle name="Nota 2" xfId="53"/>
    <cellStyle name="Note" xfId="54"/>
    <cellStyle name="Percent" xfId="55"/>
    <cellStyle name="Saída" xfId="56"/>
    <cellStyle name="Comma [0]" xfId="57"/>
    <cellStyle name="Texto de Aviso" xfId="58"/>
    <cellStyle name="Texto Explicativo" xfId="59"/>
    <cellStyle name="Title" xfId="60"/>
    <cellStyle name="Título" xfId="61"/>
    <cellStyle name="Título 1" xfId="62"/>
    <cellStyle name="Título 2" xfId="63"/>
    <cellStyle name="Título 3" xfId="64"/>
    <cellStyle name="Título 4" xfId="65"/>
    <cellStyle name="Título 5" xfId="66"/>
    <cellStyle name="Total" xfId="67"/>
    <cellStyle name="Comma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123825</xdr:rowOff>
    </xdr:from>
    <xdr:to>
      <xdr:col>1</xdr:col>
      <xdr:colOff>1895475</xdr:colOff>
      <xdr:row>3</xdr:row>
      <xdr:rowOff>85725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23825"/>
          <a:ext cx="1828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1"/>
  <sheetViews>
    <sheetView showGridLines="0" tabSelected="1" zoomScalePageLayoutView="0" workbookViewId="0" topLeftCell="A1">
      <selection activeCell="G30" sqref="G30"/>
    </sheetView>
  </sheetViews>
  <sheetFormatPr defaultColWidth="9.140625" defaultRowHeight="15"/>
  <cols>
    <col min="1" max="1" width="1.7109375" style="6" customWidth="1"/>
    <col min="2" max="2" width="65.28125" style="6" customWidth="1"/>
    <col min="3" max="4" width="12.421875" style="35" customWidth="1"/>
    <col min="5" max="5" width="12.57421875" style="35" customWidth="1"/>
    <col min="6" max="10" width="12.421875" style="35" customWidth="1"/>
    <col min="11" max="11" width="12.140625" style="35" customWidth="1"/>
    <col min="12" max="12" width="12.421875" style="35" customWidth="1"/>
    <col min="13" max="14" width="12.421875" style="35" hidden="1" customWidth="1"/>
    <col min="15" max="15" width="12.421875" style="36" customWidth="1"/>
    <col min="16" max="16384" width="9.140625" style="6" customWidth="1"/>
  </cols>
  <sheetData>
    <row r="1" ht="15"/>
    <row r="2" spans="2:15" s="1" customFormat="1" ht="24.75" customHeight="1">
      <c r="B2" s="44" t="s">
        <v>33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2:15" s="1" customFormat="1" ht="24.75" customHeight="1">
      <c r="B3" s="45" t="s">
        <v>76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2:15" s="1" customFormat="1" ht="15" customHeight="1"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4"/>
    </row>
    <row r="5" spans="2:15" ht="15">
      <c r="B5" s="7" t="s">
        <v>34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9" t="s">
        <v>29</v>
      </c>
    </row>
    <row r="6" spans="2:15" s="13" customFormat="1" ht="15">
      <c r="B6" s="10" t="s">
        <v>38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2:15" ht="15">
      <c r="B7" s="14" t="s">
        <v>39</v>
      </c>
      <c r="C7" s="15">
        <v>293643</v>
      </c>
      <c r="D7" s="15">
        <v>293643</v>
      </c>
      <c r="E7" s="15">
        <v>293643</v>
      </c>
      <c r="F7" s="15">
        <v>293643</v>
      </c>
      <c r="G7" s="15">
        <v>293643</v>
      </c>
      <c r="H7" s="15">
        <v>0</v>
      </c>
      <c r="I7" s="15">
        <v>293643</v>
      </c>
      <c r="J7" s="15">
        <v>293643</v>
      </c>
      <c r="K7" s="15">
        <v>293643</v>
      </c>
      <c r="L7" s="15">
        <v>293643</v>
      </c>
      <c r="M7" s="15"/>
      <c r="N7" s="15"/>
      <c r="O7" s="16">
        <f>SUM(C7:N7)</f>
        <v>2642787</v>
      </c>
    </row>
    <row r="8" spans="2:15" ht="15">
      <c r="B8" s="14" t="s">
        <v>40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6">
        <f>SUM(C8:N8)</f>
        <v>0</v>
      </c>
    </row>
    <row r="9" spans="2:15" ht="15">
      <c r="B9" s="14" t="s">
        <v>41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6">
        <f>SUM(C9:N9)</f>
        <v>0</v>
      </c>
    </row>
    <row r="10" spans="2:15" s="1" customFormat="1" ht="15">
      <c r="B10" s="17" t="s">
        <v>42</v>
      </c>
      <c r="C10" s="18">
        <f aca="true" t="shared" si="0" ref="C10:O10">SUM(C7:C9)</f>
        <v>293643</v>
      </c>
      <c r="D10" s="18">
        <f t="shared" si="0"/>
        <v>293643</v>
      </c>
      <c r="E10" s="18">
        <f t="shared" si="0"/>
        <v>293643</v>
      </c>
      <c r="F10" s="18">
        <f t="shared" si="0"/>
        <v>293643</v>
      </c>
      <c r="G10" s="18">
        <f t="shared" si="0"/>
        <v>293643</v>
      </c>
      <c r="H10" s="18">
        <f t="shared" si="0"/>
        <v>0</v>
      </c>
      <c r="I10" s="18">
        <f>SUM(I7:I9)</f>
        <v>293643</v>
      </c>
      <c r="J10" s="18">
        <f>SUM(J7:J9)</f>
        <v>293643</v>
      </c>
      <c r="K10" s="18">
        <f>SUM(K7:K9)</f>
        <v>293643</v>
      </c>
      <c r="L10" s="18">
        <f>SUM(L7:L9)</f>
        <v>293643</v>
      </c>
      <c r="M10" s="18">
        <f>SUM(M7:M9)</f>
        <v>0</v>
      </c>
      <c r="N10" s="18">
        <f t="shared" si="0"/>
        <v>0</v>
      </c>
      <c r="O10" s="19">
        <f t="shared" si="0"/>
        <v>2642787</v>
      </c>
    </row>
    <row r="11" spans="2:15" ht="15">
      <c r="B11" s="14" t="s">
        <v>43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6">
        <f aca="true" t="shared" si="1" ref="O11:O19">SUM(C11:N11)</f>
        <v>0</v>
      </c>
    </row>
    <row r="12" spans="2:15" ht="15" customHeight="1">
      <c r="B12" s="14" t="s">
        <v>44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6">
        <f t="shared" si="1"/>
        <v>0</v>
      </c>
    </row>
    <row r="13" spans="2:15" s="1" customFormat="1" ht="15">
      <c r="B13" s="17" t="s">
        <v>55</v>
      </c>
      <c r="C13" s="18">
        <f>SUM(C11:C12)</f>
        <v>0</v>
      </c>
      <c r="D13" s="18">
        <f>SUM(D11:D12)</f>
        <v>0</v>
      </c>
      <c r="E13" s="18">
        <f aca="true" t="shared" si="2" ref="E13:N13">SUM(E11:E12)</f>
        <v>0</v>
      </c>
      <c r="F13" s="18">
        <f t="shared" si="2"/>
        <v>0</v>
      </c>
      <c r="G13" s="18">
        <f t="shared" si="2"/>
        <v>0</v>
      </c>
      <c r="H13" s="18">
        <f t="shared" si="2"/>
        <v>0</v>
      </c>
      <c r="I13" s="18">
        <f t="shared" si="2"/>
        <v>0</v>
      </c>
      <c r="J13" s="18">
        <v>0</v>
      </c>
      <c r="K13" s="18">
        <v>0</v>
      </c>
      <c r="L13" s="18">
        <v>0</v>
      </c>
      <c r="M13" s="18">
        <f t="shared" si="2"/>
        <v>0</v>
      </c>
      <c r="N13" s="18">
        <f t="shared" si="2"/>
        <v>0</v>
      </c>
      <c r="O13" s="19">
        <f t="shared" si="1"/>
        <v>0</v>
      </c>
    </row>
    <row r="14" spans="2:15" ht="15" customHeight="1">
      <c r="B14" s="14" t="s">
        <v>45</v>
      </c>
      <c r="C14" s="15">
        <v>5243.3</v>
      </c>
      <c r="D14" s="15">
        <v>4335.21</v>
      </c>
      <c r="E14" s="15">
        <v>5441.63</v>
      </c>
      <c r="F14" s="15">
        <v>3939.29</v>
      </c>
      <c r="G14" s="15">
        <v>5152.36</v>
      </c>
      <c r="H14" s="15">
        <v>2596.06</v>
      </c>
      <c r="I14" s="15">
        <v>1848.56</v>
      </c>
      <c r="J14" s="15">
        <v>2187.11</v>
      </c>
      <c r="K14" s="15">
        <v>1808.81</v>
      </c>
      <c r="L14" s="15">
        <v>1759.39</v>
      </c>
      <c r="M14" s="15"/>
      <c r="N14" s="15"/>
      <c r="O14" s="16">
        <f t="shared" si="1"/>
        <v>34311.72000000001</v>
      </c>
    </row>
    <row r="15" spans="2:15" s="1" customFormat="1" ht="15">
      <c r="B15" s="17" t="s">
        <v>46</v>
      </c>
      <c r="C15" s="18">
        <f>SUM(C16:C19)</f>
        <v>0</v>
      </c>
      <c r="D15" s="18">
        <f aca="true" t="shared" si="3" ref="D15:N15">SUM(D16:D19)</f>
        <v>0</v>
      </c>
      <c r="E15" s="18">
        <f t="shared" si="3"/>
        <v>0</v>
      </c>
      <c r="F15" s="18">
        <f t="shared" si="3"/>
        <v>0</v>
      </c>
      <c r="G15" s="18">
        <f t="shared" si="3"/>
        <v>0</v>
      </c>
      <c r="H15" s="18">
        <f t="shared" si="3"/>
        <v>0</v>
      </c>
      <c r="I15" s="18">
        <f t="shared" si="3"/>
        <v>0</v>
      </c>
      <c r="J15" s="18">
        <v>0</v>
      </c>
      <c r="K15" s="18">
        <v>0</v>
      </c>
      <c r="L15" s="18">
        <v>0</v>
      </c>
      <c r="M15" s="18">
        <f t="shared" si="3"/>
        <v>0</v>
      </c>
      <c r="N15" s="18">
        <f t="shared" si="3"/>
        <v>0</v>
      </c>
      <c r="O15" s="19">
        <f t="shared" si="1"/>
        <v>0</v>
      </c>
    </row>
    <row r="16" spans="2:15" ht="15">
      <c r="B16" s="14" t="s">
        <v>47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6">
        <f t="shared" si="1"/>
        <v>0</v>
      </c>
    </row>
    <row r="17" spans="2:15" ht="15">
      <c r="B17" s="14" t="s">
        <v>48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6">
        <f t="shared" si="1"/>
        <v>0</v>
      </c>
    </row>
    <row r="18" spans="2:15" ht="15">
      <c r="B18" s="14" t="s">
        <v>49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6">
        <f t="shared" si="1"/>
        <v>0</v>
      </c>
    </row>
    <row r="19" spans="2:15" ht="15">
      <c r="B19" s="14" t="s">
        <v>50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6">
        <f t="shared" si="1"/>
        <v>0</v>
      </c>
    </row>
    <row r="20" spans="2:15" s="1" customFormat="1" ht="15">
      <c r="B20" s="17" t="s">
        <v>51</v>
      </c>
      <c r="C20" s="18">
        <f>SUM(C21:C23)</f>
        <v>0</v>
      </c>
      <c r="D20" s="18">
        <f aca="true" t="shared" si="4" ref="D20:N20">SUM(D21:D23)</f>
        <v>0</v>
      </c>
      <c r="E20" s="18">
        <f t="shared" si="4"/>
        <v>120</v>
      </c>
      <c r="F20" s="18">
        <f t="shared" si="4"/>
        <v>0</v>
      </c>
      <c r="G20" s="18">
        <f t="shared" si="4"/>
        <v>0</v>
      </c>
      <c r="H20" s="18">
        <f t="shared" si="4"/>
        <v>0</v>
      </c>
      <c r="I20" s="18">
        <f t="shared" si="4"/>
        <v>0</v>
      </c>
      <c r="J20" s="18">
        <f t="shared" si="4"/>
        <v>495.27</v>
      </c>
      <c r="K20" s="18">
        <f t="shared" si="4"/>
        <v>45</v>
      </c>
      <c r="L20" s="18">
        <f t="shared" si="4"/>
        <v>672.51</v>
      </c>
      <c r="M20" s="18">
        <f t="shared" si="4"/>
        <v>0</v>
      </c>
      <c r="N20" s="18">
        <f t="shared" si="4"/>
        <v>0</v>
      </c>
      <c r="O20" s="19">
        <f>SUM(O17:O19)</f>
        <v>0</v>
      </c>
    </row>
    <row r="21" spans="2:15" ht="15">
      <c r="B21" s="14" t="s">
        <v>52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6">
        <f>SUM(C21:N21)</f>
        <v>0</v>
      </c>
    </row>
    <row r="22" spans="2:15" ht="15">
      <c r="B22" s="14" t="s">
        <v>53</v>
      </c>
      <c r="C22" s="15">
        <v>0</v>
      </c>
      <c r="D22" s="15">
        <v>0</v>
      </c>
      <c r="E22" s="15">
        <v>120</v>
      </c>
      <c r="F22" s="15">
        <v>0</v>
      </c>
      <c r="G22" s="15">
        <v>0</v>
      </c>
      <c r="H22" s="15">
        <v>0</v>
      </c>
      <c r="I22" s="15">
        <v>0</v>
      </c>
      <c r="J22" s="15">
        <v>495.27</v>
      </c>
      <c r="K22" s="15">
        <v>45</v>
      </c>
      <c r="L22" s="15">
        <v>672.51</v>
      </c>
      <c r="M22" s="15">
        <v>0</v>
      </c>
      <c r="N22" s="15">
        <v>0</v>
      </c>
      <c r="O22" s="16">
        <f>SUM(C22:N22)</f>
        <v>1332.78</v>
      </c>
    </row>
    <row r="23" spans="2:15" ht="15">
      <c r="B23" s="14" t="s">
        <v>54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6">
        <f>SUM(C23:N23)</f>
        <v>0</v>
      </c>
    </row>
    <row r="24" spans="2:15" s="1" customFormat="1" ht="15">
      <c r="B24" s="17" t="s">
        <v>56</v>
      </c>
      <c r="C24" s="18">
        <f>C14+C15+C20</f>
        <v>5243.3</v>
      </c>
      <c r="D24" s="18">
        <f aca="true" t="shared" si="5" ref="D24:N24">D14+D15+D20</f>
        <v>4335.21</v>
      </c>
      <c r="E24" s="18">
        <f t="shared" si="5"/>
        <v>5561.63</v>
      </c>
      <c r="F24" s="18">
        <f t="shared" si="5"/>
        <v>3939.29</v>
      </c>
      <c r="G24" s="18">
        <f t="shared" si="5"/>
        <v>5152.36</v>
      </c>
      <c r="H24" s="18">
        <f t="shared" si="5"/>
        <v>2596.06</v>
      </c>
      <c r="I24" s="18">
        <f t="shared" si="5"/>
        <v>1848.56</v>
      </c>
      <c r="J24" s="18">
        <f t="shared" si="5"/>
        <v>2682.38</v>
      </c>
      <c r="K24" s="18">
        <f t="shared" si="5"/>
        <v>1853.81</v>
      </c>
      <c r="L24" s="18">
        <f t="shared" si="5"/>
        <v>2431.9</v>
      </c>
      <c r="M24" s="18">
        <f t="shared" si="5"/>
        <v>0</v>
      </c>
      <c r="N24" s="18">
        <f t="shared" si="5"/>
        <v>0</v>
      </c>
      <c r="O24" s="19">
        <f>SUM(C24:N24)</f>
        <v>35644.50000000001</v>
      </c>
    </row>
    <row r="25" spans="2:15" s="1" customFormat="1" ht="15">
      <c r="B25" s="17" t="s">
        <v>57</v>
      </c>
      <c r="C25" s="18">
        <f>C10+C13+C24</f>
        <v>298886.3</v>
      </c>
      <c r="D25" s="18">
        <f aca="true" t="shared" si="6" ref="D25:N25">D10+D13+D24</f>
        <v>297978.21</v>
      </c>
      <c r="E25" s="18">
        <f t="shared" si="6"/>
        <v>299204.63</v>
      </c>
      <c r="F25" s="18">
        <f t="shared" si="6"/>
        <v>297582.29</v>
      </c>
      <c r="G25" s="18">
        <f t="shared" si="6"/>
        <v>298795.36</v>
      </c>
      <c r="H25" s="18">
        <f t="shared" si="6"/>
        <v>2596.06</v>
      </c>
      <c r="I25" s="18">
        <f t="shared" si="6"/>
        <v>295491.56</v>
      </c>
      <c r="J25" s="18">
        <f t="shared" si="6"/>
        <v>296325.38</v>
      </c>
      <c r="K25" s="18">
        <f t="shared" si="6"/>
        <v>295496.81</v>
      </c>
      <c r="L25" s="18">
        <f t="shared" si="6"/>
        <v>296074.9</v>
      </c>
      <c r="M25" s="18">
        <f t="shared" si="6"/>
        <v>0</v>
      </c>
      <c r="N25" s="18">
        <f t="shared" si="6"/>
        <v>0</v>
      </c>
      <c r="O25" s="19">
        <f>SUM(C25:N25)</f>
        <v>2678431.5</v>
      </c>
    </row>
    <row r="26" spans="2:15" ht="15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20"/>
    </row>
    <row r="27" spans="2:16" s="1" customFormat="1" ht="15">
      <c r="B27" s="10" t="s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/>
      <c r="P27" s="6"/>
    </row>
    <row r="28" spans="2:16" s="1" customFormat="1" ht="15">
      <c r="B28" s="41" t="s">
        <v>1</v>
      </c>
      <c r="C28" s="18">
        <f>C29+C30+C31+C32+C33+C34+C35</f>
        <v>254528.06</v>
      </c>
      <c r="D28" s="18">
        <f aca="true" t="shared" si="7" ref="D28:N28">D29+D30+D31+D32+D33+D34+D35</f>
        <v>207903.55</v>
      </c>
      <c r="E28" s="18">
        <f t="shared" si="7"/>
        <v>220571.40000000002</v>
      </c>
      <c r="F28" s="18">
        <f t="shared" si="7"/>
        <v>255840</v>
      </c>
      <c r="G28" s="18">
        <f t="shared" si="7"/>
        <v>203507.05</v>
      </c>
      <c r="H28" s="18">
        <f t="shared" si="7"/>
        <v>206823.72999999998</v>
      </c>
      <c r="I28" s="18">
        <f t="shared" si="7"/>
        <v>207093.58999999997</v>
      </c>
      <c r="J28" s="18">
        <f t="shared" si="7"/>
        <v>190972.12999999998</v>
      </c>
      <c r="K28" s="18">
        <f t="shared" si="7"/>
        <v>187809.35</v>
      </c>
      <c r="L28" s="18">
        <f t="shared" si="7"/>
        <v>196214.87999999998</v>
      </c>
      <c r="M28" s="18">
        <f t="shared" si="7"/>
        <v>0</v>
      </c>
      <c r="N28" s="18">
        <f t="shared" si="7"/>
        <v>0</v>
      </c>
      <c r="O28" s="18">
        <f>SUM(C28:N28)</f>
        <v>2131263.7399999998</v>
      </c>
      <c r="P28" s="6"/>
    </row>
    <row r="29" spans="2:16" s="23" customFormat="1" ht="15">
      <c r="B29" s="22" t="s">
        <v>2</v>
      </c>
      <c r="C29" s="15">
        <v>142197.7</v>
      </c>
      <c r="D29" s="15">
        <v>144089.21</v>
      </c>
      <c r="E29" s="15">
        <v>147211.48</v>
      </c>
      <c r="F29" s="15">
        <v>137684.86</v>
      </c>
      <c r="G29" s="15">
        <v>128622.16</v>
      </c>
      <c r="H29" s="15">
        <v>110384.31</v>
      </c>
      <c r="I29" s="15">
        <v>126864.99</v>
      </c>
      <c r="J29" s="15">
        <v>129416.17</v>
      </c>
      <c r="K29" s="15">
        <v>120292.56</v>
      </c>
      <c r="L29" s="15">
        <v>141666.56</v>
      </c>
      <c r="M29" s="15">
        <v>0</v>
      </c>
      <c r="N29" s="15">
        <v>0</v>
      </c>
      <c r="O29" s="21">
        <f aca="true" t="shared" si="8" ref="O29:O37">SUM(C29:N29)</f>
        <v>1328430</v>
      </c>
      <c r="P29" s="6"/>
    </row>
    <row r="30" spans="2:16" s="23" customFormat="1" ht="15">
      <c r="B30" s="22" t="s">
        <v>4</v>
      </c>
      <c r="C30" s="15">
        <v>23237.35</v>
      </c>
      <c r="D30" s="15">
        <v>23517.46</v>
      </c>
      <c r="E30" s="15">
        <v>24482.37</v>
      </c>
      <c r="F30" s="15">
        <v>23195.97</v>
      </c>
      <c r="G30" s="15">
        <v>22763.2</v>
      </c>
      <c r="H30" s="15">
        <v>21468.97</v>
      </c>
      <c r="I30" s="15">
        <v>22900.16</v>
      </c>
      <c r="J30" s="15">
        <v>22642.88</v>
      </c>
      <c r="K30" s="15">
        <v>20881.95</v>
      </c>
      <c r="L30" s="15">
        <v>20283.12</v>
      </c>
      <c r="M30" s="15">
        <v>0</v>
      </c>
      <c r="N30" s="15">
        <v>0</v>
      </c>
      <c r="O30" s="21">
        <f t="shared" si="8"/>
        <v>225373.43000000002</v>
      </c>
      <c r="P30" s="6"/>
    </row>
    <row r="31" spans="2:16" s="23" customFormat="1" ht="15">
      <c r="B31" s="22" t="s">
        <v>58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21">
        <f t="shared" si="8"/>
        <v>0</v>
      </c>
      <c r="P31" s="6"/>
    </row>
    <row r="32" spans="2:16" s="23" customFormat="1" ht="15">
      <c r="B32" s="22" t="s">
        <v>3</v>
      </c>
      <c r="C32" s="15">
        <v>13461.19</v>
      </c>
      <c r="D32" s="15">
        <v>11278.61</v>
      </c>
      <c r="E32" s="15">
        <v>11415.16</v>
      </c>
      <c r="F32" s="15">
        <v>11183.16</v>
      </c>
      <c r="G32" s="15">
        <v>10896.83</v>
      </c>
      <c r="H32" s="15">
        <v>8910.63</v>
      </c>
      <c r="I32" s="15">
        <v>10382.39</v>
      </c>
      <c r="J32" s="15">
        <v>10179.4</v>
      </c>
      <c r="K32" s="15">
        <v>9269.27</v>
      </c>
      <c r="L32" s="15">
        <v>10213.59</v>
      </c>
      <c r="M32" s="15">
        <v>0</v>
      </c>
      <c r="N32" s="15">
        <v>0</v>
      </c>
      <c r="O32" s="21">
        <f t="shared" si="8"/>
        <v>107190.23000000001</v>
      </c>
      <c r="P32" s="6"/>
    </row>
    <row r="33" spans="2:16" s="23" customFormat="1" ht="15">
      <c r="B33" s="22" t="s">
        <v>59</v>
      </c>
      <c r="C33" s="15">
        <v>34983.15</v>
      </c>
      <c r="D33" s="15">
        <v>15.91</v>
      </c>
      <c r="E33" s="15">
        <v>0</v>
      </c>
      <c r="F33" s="15">
        <v>38972.35</v>
      </c>
      <c r="G33" s="15">
        <v>7222.43</v>
      </c>
      <c r="H33" s="15">
        <v>34667.24</v>
      </c>
      <c r="I33" s="15">
        <v>5477.15</v>
      </c>
      <c r="J33" s="15">
        <v>0</v>
      </c>
      <c r="K33" s="15">
        <v>8512.16</v>
      </c>
      <c r="L33" s="15">
        <v>0</v>
      </c>
      <c r="M33" s="15">
        <v>0</v>
      </c>
      <c r="N33" s="15">
        <v>0</v>
      </c>
      <c r="O33" s="21">
        <f t="shared" si="8"/>
        <v>129850.38999999998</v>
      </c>
      <c r="P33" s="6"/>
    </row>
    <row r="34" spans="2:16" s="23" customFormat="1" ht="15">
      <c r="B34" s="14" t="s">
        <v>12</v>
      </c>
      <c r="C34" s="15">
        <v>269.72</v>
      </c>
      <c r="D34" s="15">
        <v>269.72</v>
      </c>
      <c r="E34" s="15">
        <v>269.72</v>
      </c>
      <c r="F34" s="15">
        <v>269.72</v>
      </c>
      <c r="G34" s="15">
        <v>269.72</v>
      </c>
      <c r="H34" s="15">
        <v>269.72</v>
      </c>
      <c r="I34" s="15">
        <v>269.72</v>
      </c>
      <c r="J34" s="15">
        <v>277.81</v>
      </c>
      <c r="K34" s="15">
        <v>427.81</v>
      </c>
      <c r="L34" s="15">
        <v>277.81</v>
      </c>
      <c r="M34" s="15">
        <v>0</v>
      </c>
      <c r="N34" s="15">
        <v>0</v>
      </c>
      <c r="O34" s="21">
        <f t="shared" si="8"/>
        <v>2871.4700000000003</v>
      </c>
      <c r="P34" s="6"/>
    </row>
    <row r="35" spans="2:16" s="13" customFormat="1" ht="15">
      <c r="B35" s="41" t="s">
        <v>60</v>
      </c>
      <c r="C35" s="18">
        <f>SUM(C36:C37)</f>
        <v>40378.95</v>
      </c>
      <c r="D35" s="18">
        <f aca="true" t="shared" si="9" ref="D35:N35">SUM(D36:D37)</f>
        <v>28732.64</v>
      </c>
      <c r="E35" s="18">
        <f t="shared" si="9"/>
        <v>37192.67</v>
      </c>
      <c r="F35" s="18">
        <f t="shared" si="9"/>
        <v>44533.94</v>
      </c>
      <c r="G35" s="18">
        <f t="shared" si="9"/>
        <v>33732.71</v>
      </c>
      <c r="H35" s="18">
        <f t="shared" si="9"/>
        <v>31122.86</v>
      </c>
      <c r="I35" s="18">
        <f t="shared" si="9"/>
        <v>41199.18</v>
      </c>
      <c r="J35" s="18">
        <f t="shared" si="9"/>
        <v>28455.87</v>
      </c>
      <c r="K35" s="18">
        <f t="shared" si="9"/>
        <v>28425.6</v>
      </c>
      <c r="L35" s="18">
        <f t="shared" si="9"/>
        <v>23773.8</v>
      </c>
      <c r="M35" s="18">
        <f t="shared" si="9"/>
        <v>0</v>
      </c>
      <c r="N35" s="18">
        <f t="shared" si="9"/>
        <v>0</v>
      </c>
      <c r="O35" s="19">
        <f t="shared" si="8"/>
        <v>337548.22</v>
      </c>
      <c r="P35" s="25"/>
    </row>
    <row r="36" spans="2:16" s="26" customFormat="1" ht="15">
      <c r="B36" s="22" t="s">
        <v>61</v>
      </c>
      <c r="C36" s="15">
        <v>16365.06</v>
      </c>
      <c r="D36" s="15">
        <v>13856.9</v>
      </c>
      <c r="E36" s="15">
        <v>14853.01</v>
      </c>
      <c r="F36" s="15">
        <v>16368.55</v>
      </c>
      <c r="G36" s="15">
        <v>14029.66</v>
      </c>
      <c r="H36" s="15">
        <v>14258.28</v>
      </c>
      <c r="I36" s="15">
        <v>13623.48</v>
      </c>
      <c r="J36" s="15">
        <v>13120.4</v>
      </c>
      <c r="K36" s="15">
        <v>13423.25</v>
      </c>
      <c r="L36" s="15">
        <v>12514.07</v>
      </c>
      <c r="M36" s="15">
        <v>0</v>
      </c>
      <c r="N36" s="15">
        <v>0</v>
      </c>
      <c r="O36" s="21">
        <f t="shared" si="8"/>
        <v>142412.66</v>
      </c>
      <c r="P36" s="25"/>
    </row>
    <row r="37" spans="2:16" s="26" customFormat="1" ht="15">
      <c r="B37" s="22" t="s">
        <v>62</v>
      </c>
      <c r="C37" s="15">
        <v>24013.89</v>
      </c>
      <c r="D37" s="15">
        <v>14875.74</v>
      </c>
      <c r="E37" s="15">
        <v>22339.66</v>
      </c>
      <c r="F37" s="15">
        <v>28165.39</v>
      </c>
      <c r="G37" s="15">
        <v>19703.05</v>
      </c>
      <c r="H37" s="15">
        <v>16864.58</v>
      </c>
      <c r="I37" s="15">
        <v>27575.7</v>
      </c>
      <c r="J37" s="15">
        <v>15335.47</v>
      </c>
      <c r="K37" s="15">
        <v>15002.35</v>
      </c>
      <c r="L37" s="15">
        <v>11259.73</v>
      </c>
      <c r="M37" s="15">
        <v>0</v>
      </c>
      <c r="N37" s="15">
        <v>0</v>
      </c>
      <c r="O37" s="21">
        <f t="shared" si="8"/>
        <v>195135.56000000003</v>
      </c>
      <c r="P37" s="25"/>
    </row>
    <row r="38" spans="2:15" s="13" customFormat="1" ht="15">
      <c r="B38" s="41" t="s">
        <v>35</v>
      </c>
      <c r="C38" s="18">
        <f>C39+C42</f>
        <v>60308.86</v>
      </c>
      <c r="D38" s="18">
        <f aca="true" t="shared" si="10" ref="D38:O38">D39+D42</f>
        <v>60094.15</v>
      </c>
      <c r="E38" s="18">
        <f t="shared" si="10"/>
        <v>57914.15</v>
      </c>
      <c r="F38" s="18">
        <f t="shared" si="10"/>
        <v>60063.65</v>
      </c>
      <c r="G38" s="18">
        <f t="shared" si="10"/>
        <v>58512.59</v>
      </c>
      <c r="H38" s="18">
        <f t="shared" si="10"/>
        <v>58716.869999999995</v>
      </c>
      <c r="I38" s="18">
        <f>I39+I42</f>
        <v>58960.65</v>
      </c>
      <c r="J38" s="18">
        <f t="shared" si="10"/>
        <v>73077.65</v>
      </c>
      <c r="K38" s="18">
        <f t="shared" si="10"/>
        <v>63665.45</v>
      </c>
      <c r="L38" s="18">
        <f t="shared" si="10"/>
        <v>58749.79</v>
      </c>
      <c r="M38" s="18">
        <f t="shared" si="10"/>
        <v>0</v>
      </c>
      <c r="N38" s="18">
        <f t="shared" si="10"/>
        <v>0</v>
      </c>
      <c r="O38" s="19">
        <f t="shared" si="10"/>
        <v>610063.81</v>
      </c>
    </row>
    <row r="39" spans="2:16" s="23" customFormat="1" ht="15">
      <c r="B39" s="41" t="s">
        <v>5</v>
      </c>
      <c r="C39" s="18">
        <f>SUM(C40:C41)</f>
        <v>26400</v>
      </c>
      <c r="D39" s="18">
        <f aca="true" t="shared" si="11" ref="D39:O39">D40</f>
        <v>26400</v>
      </c>
      <c r="E39" s="18">
        <f t="shared" si="11"/>
        <v>26400</v>
      </c>
      <c r="F39" s="18">
        <f t="shared" si="11"/>
        <v>26400</v>
      </c>
      <c r="G39" s="18">
        <f t="shared" si="11"/>
        <v>26400</v>
      </c>
      <c r="H39" s="18">
        <f t="shared" si="11"/>
        <v>26400</v>
      </c>
      <c r="I39" s="18">
        <f t="shared" si="11"/>
        <v>26400</v>
      </c>
      <c r="J39" s="18">
        <f t="shared" si="11"/>
        <v>30240</v>
      </c>
      <c r="K39" s="18">
        <f t="shared" si="11"/>
        <v>26400</v>
      </c>
      <c r="L39" s="18">
        <f t="shared" si="11"/>
        <v>26400</v>
      </c>
      <c r="M39" s="18">
        <f t="shared" si="11"/>
        <v>0</v>
      </c>
      <c r="N39" s="18">
        <f t="shared" si="11"/>
        <v>0</v>
      </c>
      <c r="O39" s="19">
        <f t="shared" si="11"/>
        <v>267840</v>
      </c>
      <c r="P39" s="6"/>
    </row>
    <row r="40" spans="2:16" s="23" customFormat="1" ht="15">
      <c r="B40" s="14" t="s">
        <v>36</v>
      </c>
      <c r="C40" s="15">
        <v>26400</v>
      </c>
      <c r="D40" s="15">
        <v>26400</v>
      </c>
      <c r="E40" s="15">
        <v>26400</v>
      </c>
      <c r="F40" s="15">
        <v>26400</v>
      </c>
      <c r="G40" s="15">
        <v>26400</v>
      </c>
      <c r="H40" s="15">
        <v>26400</v>
      </c>
      <c r="I40" s="15">
        <v>26400</v>
      </c>
      <c r="J40" s="15">
        <v>30240</v>
      </c>
      <c r="K40" s="15">
        <v>26400</v>
      </c>
      <c r="L40" s="15">
        <v>26400</v>
      </c>
      <c r="M40" s="15">
        <v>0</v>
      </c>
      <c r="N40" s="15">
        <v>0</v>
      </c>
      <c r="O40" s="16">
        <f aca="true" t="shared" si="12" ref="O40:O57">SUM(C40:N40)</f>
        <v>267840</v>
      </c>
      <c r="P40" s="6"/>
    </row>
    <row r="41" spans="2:16" s="23" customFormat="1" ht="15">
      <c r="B41" s="14" t="s">
        <v>63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6">
        <f t="shared" si="12"/>
        <v>0</v>
      </c>
      <c r="P41" s="6"/>
    </row>
    <row r="42" spans="2:16" s="23" customFormat="1" ht="15">
      <c r="B42" s="27" t="s">
        <v>6</v>
      </c>
      <c r="C42" s="15">
        <v>33908.86</v>
      </c>
      <c r="D42" s="15">
        <v>33694.15</v>
      </c>
      <c r="E42" s="15">
        <v>31514.15</v>
      </c>
      <c r="F42" s="15">
        <v>33663.65</v>
      </c>
      <c r="G42" s="15">
        <v>32112.59</v>
      </c>
      <c r="H42" s="15">
        <v>32316.87</v>
      </c>
      <c r="I42" s="15">
        <v>32560.65</v>
      </c>
      <c r="J42" s="15">
        <v>42837.65</v>
      </c>
      <c r="K42" s="15">
        <v>37265.45</v>
      </c>
      <c r="L42" s="15">
        <v>32349.79</v>
      </c>
      <c r="M42" s="15">
        <v>0</v>
      </c>
      <c r="N42" s="15">
        <v>0</v>
      </c>
      <c r="O42" s="16">
        <f t="shared" si="12"/>
        <v>342223.81</v>
      </c>
      <c r="P42" s="6"/>
    </row>
    <row r="43" spans="2:16" s="23" customFormat="1" ht="15">
      <c r="B43" s="42" t="s">
        <v>30</v>
      </c>
      <c r="C43" s="19">
        <f>SUM(C44:C46)</f>
        <v>11163.31</v>
      </c>
      <c r="D43" s="19">
        <f aca="true" t="shared" si="13" ref="D43:N43">SUM(D44:D46)</f>
        <v>17497.05</v>
      </c>
      <c r="E43" s="19">
        <f t="shared" si="13"/>
        <v>26327.21</v>
      </c>
      <c r="F43" s="19">
        <f t="shared" si="13"/>
        <v>27470.69</v>
      </c>
      <c r="G43" s="19">
        <f t="shared" si="13"/>
        <v>11375.099999999999</v>
      </c>
      <c r="H43" s="19">
        <f t="shared" si="13"/>
        <v>17535.61</v>
      </c>
      <c r="I43" s="19">
        <f t="shared" si="13"/>
        <v>19916.25</v>
      </c>
      <c r="J43" s="19">
        <f t="shared" si="13"/>
        <v>30940.449999999997</v>
      </c>
      <c r="K43" s="19">
        <f t="shared" si="13"/>
        <v>7352.73</v>
      </c>
      <c r="L43" s="19">
        <f t="shared" si="13"/>
        <v>44789.42</v>
      </c>
      <c r="M43" s="19">
        <f t="shared" si="13"/>
        <v>0</v>
      </c>
      <c r="N43" s="19">
        <f t="shared" si="13"/>
        <v>0</v>
      </c>
      <c r="O43" s="19">
        <f t="shared" si="12"/>
        <v>214367.82</v>
      </c>
      <c r="P43" s="6"/>
    </row>
    <row r="44" spans="2:16" s="23" customFormat="1" ht="15">
      <c r="B44" s="27" t="s">
        <v>14</v>
      </c>
      <c r="C44" s="15">
        <v>1514.56</v>
      </c>
      <c r="D44" s="15">
        <v>746.03</v>
      </c>
      <c r="E44" s="15">
        <v>922.34</v>
      </c>
      <c r="F44" s="15">
        <v>506.92</v>
      </c>
      <c r="G44" s="15">
        <v>1382.57</v>
      </c>
      <c r="H44" s="15">
        <v>871.13</v>
      </c>
      <c r="I44" s="15">
        <v>1724.56</v>
      </c>
      <c r="J44" s="15">
        <v>1248.64</v>
      </c>
      <c r="K44" s="15">
        <v>770.99</v>
      </c>
      <c r="L44" s="15">
        <v>5241.84</v>
      </c>
      <c r="M44" s="15">
        <v>0</v>
      </c>
      <c r="N44" s="15">
        <v>0</v>
      </c>
      <c r="O44" s="16">
        <f t="shared" si="12"/>
        <v>14929.58</v>
      </c>
      <c r="P44" s="6"/>
    </row>
    <row r="45" spans="2:16" s="23" customFormat="1" ht="15">
      <c r="B45" s="27" t="s">
        <v>64</v>
      </c>
      <c r="C45" s="15">
        <v>0</v>
      </c>
      <c r="D45" s="15">
        <v>7371</v>
      </c>
      <c r="E45" s="15">
        <v>18081.34</v>
      </c>
      <c r="F45" s="15">
        <v>17758.22</v>
      </c>
      <c r="G45" s="15">
        <v>4650</v>
      </c>
      <c r="H45" s="15">
        <v>13677.5</v>
      </c>
      <c r="I45" s="15">
        <v>13131.24</v>
      </c>
      <c r="J45" s="15">
        <v>17817.16</v>
      </c>
      <c r="K45" s="15">
        <v>3088.52</v>
      </c>
      <c r="L45" s="15">
        <v>26325.8</v>
      </c>
      <c r="M45" s="15">
        <v>0</v>
      </c>
      <c r="N45" s="15">
        <v>0</v>
      </c>
      <c r="O45" s="16">
        <f t="shared" si="12"/>
        <v>121900.78000000001</v>
      </c>
      <c r="P45" s="6"/>
    </row>
    <row r="46" spans="2:16" s="23" customFormat="1" ht="15">
      <c r="B46" s="27" t="s">
        <v>15</v>
      </c>
      <c r="C46" s="15">
        <v>9648.75</v>
      </c>
      <c r="D46" s="15">
        <v>9380.02</v>
      </c>
      <c r="E46" s="15">
        <v>7323.53</v>
      </c>
      <c r="F46" s="15">
        <v>9205.55</v>
      </c>
      <c r="G46" s="15">
        <v>5342.53</v>
      </c>
      <c r="H46" s="15">
        <v>2986.98</v>
      </c>
      <c r="I46" s="15">
        <v>5060.45</v>
      </c>
      <c r="J46" s="15">
        <v>11874.65</v>
      </c>
      <c r="K46" s="15">
        <v>3493.22</v>
      </c>
      <c r="L46" s="15">
        <v>13221.78</v>
      </c>
      <c r="M46" s="15">
        <v>0</v>
      </c>
      <c r="N46" s="15">
        <v>0</v>
      </c>
      <c r="O46" s="16">
        <f t="shared" si="12"/>
        <v>77537.46</v>
      </c>
      <c r="P46" s="6"/>
    </row>
    <row r="47" spans="2:15" s="1" customFormat="1" ht="15">
      <c r="B47" s="42" t="s">
        <v>65</v>
      </c>
      <c r="C47" s="19">
        <f aca="true" t="shared" si="14" ref="C47:J47">SUM(C48:C50)</f>
        <v>0</v>
      </c>
      <c r="D47" s="19">
        <f t="shared" si="14"/>
        <v>0</v>
      </c>
      <c r="E47" s="19">
        <f t="shared" si="14"/>
        <v>0</v>
      </c>
      <c r="F47" s="19">
        <f t="shared" si="14"/>
        <v>0</v>
      </c>
      <c r="G47" s="19">
        <f t="shared" si="14"/>
        <v>0</v>
      </c>
      <c r="H47" s="19">
        <f t="shared" si="14"/>
        <v>0</v>
      </c>
      <c r="I47" s="19">
        <f t="shared" si="14"/>
        <v>0</v>
      </c>
      <c r="J47" s="19">
        <f t="shared" si="14"/>
        <v>0</v>
      </c>
      <c r="K47" s="19">
        <f>SUM(K48:K50)</f>
        <v>0</v>
      </c>
      <c r="L47" s="19">
        <f>SUM(L48:L50)</f>
        <v>0</v>
      </c>
      <c r="M47" s="19">
        <f>SUM(M48:M50)</f>
        <v>0</v>
      </c>
      <c r="N47" s="19">
        <f>SUM(N48:N50)</f>
        <v>0</v>
      </c>
      <c r="O47" s="19">
        <f t="shared" si="12"/>
        <v>0</v>
      </c>
    </row>
    <row r="48" spans="2:16" s="23" customFormat="1" ht="15">
      <c r="B48" s="27" t="s">
        <v>66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6">
        <f t="shared" si="12"/>
        <v>0</v>
      </c>
      <c r="P48" s="6"/>
    </row>
    <row r="49" spans="2:16" s="23" customFormat="1" ht="15">
      <c r="B49" s="27" t="s">
        <v>67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6">
        <f t="shared" si="12"/>
        <v>0</v>
      </c>
      <c r="P49" s="6"/>
    </row>
    <row r="50" spans="2:16" s="23" customFormat="1" ht="15">
      <c r="B50" s="27" t="s">
        <v>68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6">
        <f t="shared" si="12"/>
        <v>0</v>
      </c>
      <c r="P50" s="6"/>
    </row>
    <row r="51" spans="2:16" s="13" customFormat="1" ht="15">
      <c r="B51" s="28" t="s">
        <v>69</v>
      </c>
      <c r="C51" s="15">
        <v>799.9</v>
      </c>
      <c r="D51" s="15">
        <v>880.05</v>
      </c>
      <c r="E51" s="15">
        <v>866.3</v>
      </c>
      <c r="F51" s="15">
        <v>799.9</v>
      </c>
      <c r="G51" s="15">
        <v>895.2</v>
      </c>
      <c r="H51" s="15">
        <v>799.9</v>
      </c>
      <c r="I51" s="15">
        <v>799.9</v>
      </c>
      <c r="J51" s="15">
        <v>864.8</v>
      </c>
      <c r="K51" s="15">
        <v>1452.63</v>
      </c>
      <c r="L51" s="15">
        <v>121</v>
      </c>
      <c r="M51" s="15">
        <v>0</v>
      </c>
      <c r="N51" s="15">
        <v>0</v>
      </c>
      <c r="O51" s="16">
        <f t="shared" si="12"/>
        <v>8279.58</v>
      </c>
      <c r="P51" s="25"/>
    </row>
    <row r="52" spans="2:16" s="13" customFormat="1" ht="15">
      <c r="B52" s="28" t="s">
        <v>70</v>
      </c>
      <c r="C52" s="15">
        <v>1013.81</v>
      </c>
      <c r="D52" s="15">
        <v>1091.77</v>
      </c>
      <c r="E52" s="15">
        <v>1114.97</v>
      </c>
      <c r="F52" s="15">
        <v>1161.53</v>
      </c>
      <c r="G52" s="15">
        <v>1931.27</v>
      </c>
      <c r="H52" s="15">
        <v>422.14</v>
      </c>
      <c r="I52" s="15">
        <v>670.31</v>
      </c>
      <c r="J52" s="15">
        <v>713.32</v>
      </c>
      <c r="K52" s="15">
        <v>539.53</v>
      </c>
      <c r="L52" s="15">
        <v>508.05</v>
      </c>
      <c r="M52" s="15">
        <v>0</v>
      </c>
      <c r="N52" s="15">
        <v>0</v>
      </c>
      <c r="O52" s="16">
        <f t="shared" si="12"/>
        <v>9166.7</v>
      </c>
      <c r="P52" s="25"/>
    </row>
    <row r="53" spans="2:16" s="13" customFormat="1" ht="15">
      <c r="B53" s="28" t="s">
        <v>71</v>
      </c>
      <c r="C53" s="15">
        <v>500.45</v>
      </c>
      <c r="D53" s="15">
        <v>415.9</v>
      </c>
      <c r="E53" s="15">
        <v>637.96</v>
      </c>
      <c r="F53" s="15">
        <v>401.8</v>
      </c>
      <c r="G53" s="15">
        <v>332</v>
      </c>
      <c r="H53" s="15">
        <v>1564.35</v>
      </c>
      <c r="I53" s="15">
        <v>407.4</v>
      </c>
      <c r="J53" s="15">
        <v>361.69</v>
      </c>
      <c r="K53" s="15">
        <v>600.7</v>
      </c>
      <c r="L53" s="15">
        <v>437.78</v>
      </c>
      <c r="M53" s="15">
        <v>0</v>
      </c>
      <c r="N53" s="15">
        <v>0</v>
      </c>
      <c r="O53" s="16">
        <f t="shared" si="12"/>
        <v>5660.029999999999</v>
      </c>
      <c r="P53" s="25"/>
    </row>
    <row r="54" spans="2:16" s="13" customFormat="1" ht="15">
      <c r="B54" s="28" t="s">
        <v>72</v>
      </c>
      <c r="C54" s="15">
        <v>0</v>
      </c>
      <c r="D54" s="15">
        <v>0</v>
      </c>
      <c r="E54" s="15">
        <v>0</v>
      </c>
      <c r="F54" s="15">
        <v>4321.93</v>
      </c>
      <c r="G54" s="15">
        <v>1080.17</v>
      </c>
      <c r="H54" s="15">
        <v>465.7</v>
      </c>
      <c r="I54" s="15">
        <v>1524.07</v>
      </c>
      <c r="J54" s="15">
        <v>1445.49</v>
      </c>
      <c r="K54" s="15">
        <v>971.98</v>
      </c>
      <c r="L54" s="15">
        <v>2528.15</v>
      </c>
      <c r="M54" s="15">
        <v>0</v>
      </c>
      <c r="N54" s="15">
        <v>0</v>
      </c>
      <c r="O54" s="16">
        <f t="shared" si="12"/>
        <v>12337.49</v>
      </c>
      <c r="P54" s="25"/>
    </row>
    <row r="55" spans="2:15" s="13" customFormat="1" ht="15" customHeight="1">
      <c r="B55" s="28" t="s">
        <v>32</v>
      </c>
      <c r="C55" s="15">
        <v>1475.51</v>
      </c>
      <c r="D55" s="15">
        <v>1475.51</v>
      </c>
      <c r="E55" s="15">
        <v>1762.9</v>
      </c>
      <c r="F55" s="15">
        <v>1762.9</v>
      </c>
      <c r="G55" s="15">
        <v>523.71</v>
      </c>
      <c r="H55" s="15">
        <v>0</v>
      </c>
      <c r="I55" s="15">
        <v>643.27</v>
      </c>
      <c r="J55" s="15">
        <v>667.33</v>
      </c>
      <c r="K55" s="15">
        <v>667.32</v>
      </c>
      <c r="L55" s="15">
        <v>667.32</v>
      </c>
      <c r="M55" s="15">
        <v>0</v>
      </c>
      <c r="N55" s="15">
        <v>0</v>
      </c>
      <c r="O55" s="21">
        <f t="shared" si="12"/>
        <v>9645.769999999999</v>
      </c>
    </row>
    <row r="56" spans="2:16" s="13" customFormat="1" ht="15">
      <c r="B56" s="28" t="s">
        <v>13</v>
      </c>
      <c r="C56" s="15">
        <v>0</v>
      </c>
      <c r="D56" s="15">
        <v>241.8</v>
      </c>
      <c r="E56" s="15">
        <v>2977.5</v>
      </c>
      <c r="F56" s="15">
        <v>0</v>
      </c>
      <c r="G56" s="15">
        <v>65</v>
      </c>
      <c r="H56" s="15">
        <v>9687.76</v>
      </c>
      <c r="I56" s="15">
        <v>1254.5</v>
      </c>
      <c r="J56" s="15">
        <v>1632.05</v>
      </c>
      <c r="K56" s="15">
        <v>453.3</v>
      </c>
      <c r="L56" s="15">
        <v>1834.46</v>
      </c>
      <c r="M56" s="15">
        <v>0</v>
      </c>
      <c r="N56" s="15">
        <v>0</v>
      </c>
      <c r="O56" s="21">
        <f t="shared" si="12"/>
        <v>18146.37</v>
      </c>
      <c r="P56" s="25"/>
    </row>
    <row r="57" spans="2:15" s="29" customFormat="1" ht="15">
      <c r="B57" s="42" t="s">
        <v>73</v>
      </c>
      <c r="C57" s="19">
        <f>C28+C38+C43+C47+C51+C52+C53+C54+C55+C56</f>
        <v>329789.9</v>
      </c>
      <c r="D57" s="19">
        <f aca="true" t="shared" si="15" ref="D57:N57">D28+D38+D43+D47+D51+D52+D53+D54+D55+D56</f>
        <v>289599.78</v>
      </c>
      <c r="E57" s="19">
        <f t="shared" si="15"/>
        <v>312172.3900000001</v>
      </c>
      <c r="F57" s="19">
        <f t="shared" si="15"/>
        <v>351822.4000000001</v>
      </c>
      <c r="G57" s="19">
        <f t="shared" si="15"/>
        <v>278222.09</v>
      </c>
      <c r="H57" s="19">
        <f t="shared" si="15"/>
        <v>296016.06</v>
      </c>
      <c r="I57" s="19">
        <f t="shared" si="15"/>
        <v>291269.94000000006</v>
      </c>
      <c r="J57" s="19">
        <f t="shared" si="15"/>
        <v>300674.91</v>
      </c>
      <c r="K57" s="19">
        <f t="shared" si="15"/>
        <v>263512.99</v>
      </c>
      <c r="L57" s="19">
        <f t="shared" si="15"/>
        <v>305850.85000000003</v>
      </c>
      <c r="M57" s="19">
        <f t="shared" si="15"/>
        <v>0</v>
      </c>
      <c r="N57" s="19">
        <f t="shared" si="15"/>
        <v>0</v>
      </c>
      <c r="O57" s="19">
        <f t="shared" si="12"/>
        <v>3018931.310000001</v>
      </c>
    </row>
    <row r="58" spans="3:16" s="30" customFormat="1" ht="15"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20"/>
      <c r="P58" s="6"/>
    </row>
    <row r="59" spans="2:15" s="32" customFormat="1" ht="15">
      <c r="B59" s="10" t="s">
        <v>31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2"/>
    </row>
    <row r="60" spans="2:15" ht="15">
      <c r="B60" s="14" t="s">
        <v>8</v>
      </c>
      <c r="C60" s="15">
        <v>0</v>
      </c>
      <c r="D60" s="15">
        <v>6800</v>
      </c>
      <c r="E60" s="15">
        <v>1677.47</v>
      </c>
      <c r="F60" s="15">
        <v>0</v>
      </c>
      <c r="G60" s="15">
        <v>5381</v>
      </c>
      <c r="H60" s="15">
        <v>23126.75</v>
      </c>
      <c r="I60" s="15">
        <v>0</v>
      </c>
      <c r="J60" s="15">
        <v>1753.47</v>
      </c>
      <c r="K60" s="15">
        <v>0</v>
      </c>
      <c r="L60" s="15">
        <v>0</v>
      </c>
      <c r="M60" s="15">
        <v>0</v>
      </c>
      <c r="N60" s="15">
        <v>0</v>
      </c>
      <c r="O60" s="24">
        <f aca="true" t="shared" si="16" ref="O60:O65">SUM(C60:N60)</f>
        <v>38738.69</v>
      </c>
    </row>
    <row r="61" spans="2:15" ht="15" customHeight="1">
      <c r="B61" s="14" t="s">
        <v>16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24">
        <f t="shared" si="16"/>
        <v>0</v>
      </c>
    </row>
    <row r="62" spans="2:15" ht="15">
      <c r="B62" s="14" t="s">
        <v>7</v>
      </c>
      <c r="C62" s="15">
        <v>0</v>
      </c>
      <c r="D62" s="15">
        <v>9534.86</v>
      </c>
      <c r="E62" s="15">
        <v>0</v>
      </c>
      <c r="F62" s="15">
        <v>0</v>
      </c>
      <c r="G62" s="15">
        <v>3584</v>
      </c>
      <c r="H62" s="15">
        <v>0</v>
      </c>
      <c r="I62" s="15">
        <v>0</v>
      </c>
      <c r="J62" s="15">
        <v>2890.1</v>
      </c>
      <c r="K62" s="15">
        <v>0</v>
      </c>
      <c r="L62" s="15">
        <v>465</v>
      </c>
      <c r="M62" s="15">
        <v>0</v>
      </c>
      <c r="N62" s="15">
        <v>0</v>
      </c>
      <c r="O62" s="24">
        <f t="shared" si="16"/>
        <v>16473.96</v>
      </c>
    </row>
    <row r="63" spans="2:15" ht="15" customHeight="1">
      <c r="B63" s="14" t="s">
        <v>9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24">
        <f t="shared" si="16"/>
        <v>0</v>
      </c>
    </row>
    <row r="64" spans="2:15" ht="15" customHeight="1">
      <c r="B64" s="14" t="s">
        <v>11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24">
        <f t="shared" si="16"/>
        <v>0</v>
      </c>
    </row>
    <row r="65" spans="2:15" ht="15" customHeight="1">
      <c r="B65" s="14" t="s">
        <v>10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24">
        <f t="shared" si="16"/>
        <v>0</v>
      </c>
    </row>
    <row r="66" spans="2:16" s="1" customFormat="1" ht="15">
      <c r="B66" s="41" t="s">
        <v>74</v>
      </c>
      <c r="C66" s="18">
        <f>SUM(C60:C65)</f>
        <v>0</v>
      </c>
      <c r="D66" s="18">
        <f>SUM(D60:D65)</f>
        <v>16334.86</v>
      </c>
      <c r="E66" s="18">
        <f>SUM(E60:E65)</f>
        <v>1677.47</v>
      </c>
      <c r="F66" s="18">
        <f>SUM(F60:F65)</f>
        <v>0</v>
      </c>
      <c r="G66" s="18">
        <f>SUM(G60:G65)</f>
        <v>8965</v>
      </c>
      <c r="H66" s="18">
        <f aca="true" t="shared" si="17" ref="H66:O66">SUM(H60:H65)</f>
        <v>23126.75</v>
      </c>
      <c r="I66" s="18">
        <f t="shared" si="17"/>
        <v>0</v>
      </c>
      <c r="J66" s="18">
        <f t="shared" si="17"/>
        <v>4643.57</v>
      </c>
      <c r="K66" s="18">
        <f t="shared" si="17"/>
        <v>0</v>
      </c>
      <c r="L66" s="18">
        <f t="shared" si="17"/>
        <v>465</v>
      </c>
      <c r="M66" s="18">
        <f t="shared" si="17"/>
        <v>0</v>
      </c>
      <c r="N66" s="18">
        <f t="shared" si="17"/>
        <v>0</v>
      </c>
      <c r="O66" s="19">
        <f t="shared" si="17"/>
        <v>55212.65</v>
      </c>
      <c r="P66" s="6"/>
    </row>
    <row r="67" spans="3:16" s="33" customFormat="1" ht="15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20"/>
      <c r="P67" s="6"/>
    </row>
    <row r="68" spans="2:16" s="1" customFormat="1" ht="15">
      <c r="B68" s="41" t="s">
        <v>75</v>
      </c>
      <c r="C68" s="18">
        <f aca="true" t="shared" si="18" ref="C68:O68">C57+C66</f>
        <v>329789.9</v>
      </c>
      <c r="D68" s="18">
        <f t="shared" si="18"/>
        <v>305934.64</v>
      </c>
      <c r="E68" s="18">
        <f t="shared" si="18"/>
        <v>313849.86000000004</v>
      </c>
      <c r="F68" s="18">
        <f t="shared" si="18"/>
        <v>351822.4000000001</v>
      </c>
      <c r="G68" s="18">
        <f t="shared" si="18"/>
        <v>287187.09</v>
      </c>
      <c r="H68" s="18">
        <f t="shared" si="18"/>
        <v>319142.81</v>
      </c>
      <c r="I68" s="18">
        <f t="shared" si="18"/>
        <v>291269.94000000006</v>
      </c>
      <c r="J68" s="18">
        <f t="shared" si="18"/>
        <v>305318.48</v>
      </c>
      <c r="K68" s="18">
        <f t="shared" si="18"/>
        <v>263512.99</v>
      </c>
      <c r="L68" s="18">
        <f t="shared" si="18"/>
        <v>306315.85000000003</v>
      </c>
      <c r="M68" s="18">
        <f t="shared" si="18"/>
        <v>0</v>
      </c>
      <c r="N68" s="18">
        <f t="shared" si="18"/>
        <v>0</v>
      </c>
      <c r="O68" s="18">
        <f t="shared" si="18"/>
        <v>3074143.960000001</v>
      </c>
      <c r="P68" s="6"/>
    </row>
    <row r="70" spans="2:16" s="1" customFormat="1" ht="15">
      <c r="B70" s="43" t="s">
        <v>37</v>
      </c>
      <c r="C70" s="18">
        <f>C25-C68</f>
        <v>-30903.600000000035</v>
      </c>
      <c r="D70" s="18">
        <f aca="true" t="shared" si="19" ref="D70:N70">D25-D68</f>
        <v>-7956.429999999993</v>
      </c>
      <c r="E70" s="18">
        <f t="shared" si="19"/>
        <v>-14645.23000000004</v>
      </c>
      <c r="F70" s="18">
        <f t="shared" si="19"/>
        <v>-54240.1100000001</v>
      </c>
      <c r="G70" s="18">
        <f t="shared" si="19"/>
        <v>11608.26999999996</v>
      </c>
      <c r="H70" s="18">
        <f t="shared" si="19"/>
        <v>-316546.75</v>
      </c>
      <c r="I70" s="18">
        <f t="shared" si="19"/>
        <v>4221.619999999937</v>
      </c>
      <c r="J70" s="18">
        <f>J25-J68</f>
        <v>-8993.099999999977</v>
      </c>
      <c r="K70" s="18">
        <f t="shared" si="19"/>
        <v>31983.820000000007</v>
      </c>
      <c r="L70" s="18">
        <f t="shared" si="19"/>
        <v>-10240.950000000012</v>
      </c>
      <c r="M70" s="18">
        <f t="shared" si="19"/>
        <v>0</v>
      </c>
      <c r="N70" s="18">
        <f t="shared" si="19"/>
        <v>0</v>
      </c>
      <c r="O70" s="18">
        <f>SUM(C70:N70)</f>
        <v>-395712.46000000025</v>
      </c>
      <c r="P70" s="6"/>
    </row>
    <row r="71" spans="2:15" ht="16.5">
      <c r="B71" s="3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8"/>
    </row>
  </sheetData>
  <sheetProtection/>
  <mergeCells count="2">
    <mergeCell ref="B2:O2"/>
    <mergeCell ref="B3:O3"/>
  </mergeCells>
  <printOptions horizontalCentered="1"/>
  <pageMargins left="0.11811023622047245" right="0.11811023622047245" top="0.7874015748031497" bottom="0.7874015748031497" header="0.31496062992125984" footer="0.31496062992125984"/>
  <pageSetup fitToHeight="1" fitToWidth="1" horizontalDpi="300" verticalDpi="3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Ulisses Ponsone de Sá</cp:lastModifiedBy>
  <cp:lastPrinted>2021-12-02T18:42:11Z</cp:lastPrinted>
  <dcterms:created xsi:type="dcterms:W3CDTF">2011-05-20T15:41:05Z</dcterms:created>
  <dcterms:modified xsi:type="dcterms:W3CDTF">2024-02-15T19:35:23Z</dcterms:modified>
  <cp:category/>
  <cp:version/>
  <cp:contentType/>
  <cp:contentStatus/>
</cp:coreProperties>
</file>